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210" windowWidth="19320" windowHeight="12015" firstSheet="12" activeTab="16"/>
  </bookViews>
  <sheets>
    <sheet name="dolnośląskie" sheetId="5" r:id="rId1"/>
    <sheet name="dolnośląskie zm." sheetId="21" r:id="rId2"/>
    <sheet name="kujawsko-pomorskie" sheetId="6" r:id="rId3"/>
    <sheet name="kujawsko-pomorskie zm." sheetId="22" r:id="rId4"/>
    <sheet name="lubelskie" sheetId="7" r:id="rId5"/>
    <sheet name="lubelskie zm." sheetId="23" r:id="rId6"/>
    <sheet name="lubuskie" sheetId="8" r:id="rId7"/>
    <sheet name="lubuskie zm." sheetId="24" r:id="rId8"/>
    <sheet name="łódzkie" sheetId="9" r:id="rId9"/>
    <sheet name="łódzkie zm." sheetId="25" r:id="rId10"/>
    <sheet name="małopolskie" sheetId="10" r:id="rId11"/>
    <sheet name="małopolskie zm." sheetId="26" r:id="rId12"/>
    <sheet name="mazowieckie" sheetId="11" r:id="rId13"/>
    <sheet name="mazowieckie zm." sheetId="27" r:id="rId14"/>
    <sheet name="opolskie" sheetId="12" r:id="rId15"/>
    <sheet name="opolskie zm." sheetId="28" r:id="rId16"/>
    <sheet name="podkarpackie" sheetId="13" r:id="rId17"/>
    <sheet name="podkarpackie zm." sheetId="29" r:id="rId18"/>
    <sheet name="podlaskie" sheetId="14" r:id="rId19"/>
    <sheet name="podlaskie zm." sheetId="30" r:id="rId20"/>
    <sheet name="pomorskie" sheetId="15" r:id="rId21"/>
    <sheet name="pomorskie zm." sheetId="31" r:id="rId22"/>
    <sheet name="śląskie" sheetId="16" r:id="rId23"/>
    <sheet name="śląskie zm." sheetId="32" r:id="rId24"/>
    <sheet name="świętokrzyskie" sheetId="17" r:id="rId25"/>
    <sheet name="świętokrzyskie zm." sheetId="33" r:id="rId26"/>
    <sheet name="warmińsko-mazurskie" sheetId="18" r:id="rId27"/>
    <sheet name="warmińsko-mazurskie zm." sheetId="34" r:id="rId28"/>
    <sheet name="wielkopolskie" sheetId="20" r:id="rId29"/>
    <sheet name="wielkopolskie zm." sheetId="35" r:id="rId30"/>
    <sheet name="zachodniopomorskie" sheetId="4" r:id="rId31"/>
    <sheet name="zachodniopomorskie zm." sheetId="36" r:id="rId32"/>
    <sheet name="Podsumowanie" sheetId="37" r:id="rId33"/>
  </sheets>
  <calcPr calcId="145621"/>
</workbook>
</file>

<file path=xl/calcChain.xml><?xml version="1.0" encoding="utf-8"?>
<calcChain xmlns="http://schemas.openxmlformats.org/spreadsheetml/2006/main">
  <c r="B13" i="37" l="1"/>
  <c r="B11" i="37"/>
  <c r="B10" i="37"/>
  <c r="B9" i="37"/>
  <c r="D11" i="37" l="1"/>
  <c r="D6" i="37"/>
  <c r="J17" i="16" l="1"/>
  <c r="C13" i="37" s="1"/>
  <c r="D13" i="37" s="1"/>
  <c r="J52" i="11" l="1"/>
  <c r="B8" i="37" s="1"/>
  <c r="J22" i="10"/>
  <c r="B7" i="37" s="1"/>
  <c r="J35" i="8"/>
  <c r="B5" i="37" s="1"/>
  <c r="I46" i="7"/>
  <c r="C4" i="37" s="1"/>
  <c r="J53" i="11" l="1"/>
  <c r="C8" i="37" s="1"/>
  <c r="D8" i="37" s="1"/>
  <c r="J36" i="20" l="1"/>
  <c r="C16" i="37" s="1"/>
  <c r="I45" i="7" l="1"/>
  <c r="B4" i="37" s="1"/>
  <c r="D4" i="37" s="1"/>
  <c r="J28" i="15" l="1"/>
  <c r="C12" i="37" s="1"/>
  <c r="D12" i="37" s="1"/>
  <c r="J27" i="15"/>
  <c r="B12" i="37" s="1"/>
  <c r="J13" i="17" l="1"/>
  <c r="B14" i="37" s="1"/>
  <c r="D14" i="37" s="1"/>
  <c r="J21" i="18" l="1"/>
  <c r="C15" i="37" s="1"/>
  <c r="J20" i="18"/>
  <c r="B15" i="37" s="1"/>
  <c r="D15" i="37" l="1"/>
  <c r="J35" i="20"/>
  <c r="B16" i="37" s="1"/>
  <c r="D16" i="37" s="1"/>
  <c r="J47" i="6" l="1"/>
  <c r="J48" i="6" l="1"/>
  <c r="C3" i="37" s="1"/>
  <c r="B3" i="37"/>
  <c r="J60" i="13"/>
  <c r="C10" i="37" s="1"/>
  <c r="D10" i="37" s="1"/>
  <c r="D3" i="37" l="1"/>
  <c r="J24" i="12"/>
  <c r="C9" i="37" s="1"/>
  <c r="D9" i="37" s="1"/>
  <c r="J23" i="10" l="1"/>
  <c r="C7" i="37" s="1"/>
  <c r="D7" i="37" s="1"/>
  <c r="J36" i="8" l="1"/>
  <c r="C5" i="37" s="1"/>
  <c r="D5" i="37" s="1"/>
  <c r="J20" i="5" l="1"/>
  <c r="C2" i="37" s="1"/>
  <c r="J19" i="5"/>
  <c r="B2" i="37" s="1"/>
  <c r="D2" i="37" l="1"/>
  <c r="J16" i="4"/>
  <c r="C17" i="37" s="1"/>
  <c r="D17" i="37" s="1"/>
  <c r="J15" i="4"/>
  <c r="B17" i="37" s="1"/>
  <c r="B18" i="37" s="1"/>
  <c r="D18" i="37" l="1"/>
  <c r="C18" i="37"/>
</calcChain>
</file>

<file path=xl/sharedStrings.xml><?xml version="1.0" encoding="utf-8"?>
<sst xmlns="http://schemas.openxmlformats.org/spreadsheetml/2006/main" count="2866" uniqueCount="1328">
  <si>
    <t>L.p.</t>
  </si>
  <si>
    <t>Cel KSOW</t>
  </si>
  <si>
    <t>Priorytet</t>
  </si>
  <si>
    <t>Wnioskodawca</t>
  </si>
  <si>
    <t>Temat/nazwa operacji</t>
  </si>
  <si>
    <t xml:space="preserve">Cel realizacji operacji </t>
  </si>
  <si>
    <t>Grupy docelowe</t>
  </si>
  <si>
    <t>Harmonogram 
/ termin realizacji</t>
  </si>
  <si>
    <t>VI</t>
  </si>
  <si>
    <t>III</t>
  </si>
  <si>
    <t>Spotkania</t>
  </si>
  <si>
    <t>I</t>
  </si>
  <si>
    <t>II</t>
  </si>
  <si>
    <t>Dwuletni plan operacyjny KSOW na lata 2014-2015 dla województwa zachodniopomorskiego</t>
  </si>
  <si>
    <t>działanie KSOW</t>
  </si>
  <si>
    <t>Forma realizacji oper.</t>
  </si>
  <si>
    <t>Budżet</t>
  </si>
  <si>
    <t>Kongres kobiet z obszarów wiejskich pn. "Kobiety zmieniają polską wieś"</t>
  </si>
  <si>
    <t xml:space="preserve">Budowanie sieci kobiet aktywnych i przedsiębiorczych działajacych na obszarach wiejskich w woj. zachodniopomorskim. Aktywizowanie organizacji kobiecych oraz struktur administracyjnych zaangażowanych w rozwój obszarów wiejskich. Wzrost przedsiębiorczości i zatrudnienia kobiet na obszarach wiejskich. Wymiana dobrych praktyk, wiedzy oraz doświadczeń we wdrażaniu programow i projektów służących zrównoważonemu rozwojowi obszarów wiejskich </t>
  </si>
  <si>
    <t>Kongres</t>
  </si>
  <si>
    <t>Grupa liderek wiejskich</t>
  </si>
  <si>
    <t>październik 2015 r.</t>
  </si>
  <si>
    <t>Gmina Gryfino</t>
  </si>
  <si>
    <t>Artykuł promujący produkty regionalne w magazynie "Smak i Tradycja"</t>
  </si>
  <si>
    <t>Zamieszczenie w magazynie „Smak i Tradycja”, ukazującym się we wrześniu 2015 r., artykułu promującego produkty regionalne z województwa zachodniopomorskiego i wykorzystanie czasopisma do wzbogacenia stoiska Pomorza Zachodniego na Targach Smaki Regionów 19-22 września 2015 r. w Poznaniu.</t>
  </si>
  <si>
    <t>Publikacja/artykuł</t>
  </si>
  <si>
    <t>Zwiedzający stoisko wystawiennicze Województwa Zachodniopomorskiego na imprezie targowej, czytelnicy magazynu "Smak i Tradycja"</t>
  </si>
  <si>
    <t>wrzesień 2015r.</t>
  </si>
  <si>
    <t>jednostka regionalna</t>
  </si>
  <si>
    <t>Zorganizowanie stoiska wystawienniczego Wojewodztwa Zachodniopomorskiego na Targach Żywności Ekologicznej i Regionalnej Natura Food w Łodzi</t>
  </si>
  <si>
    <t>Targi dla naszych wystawców będą doskonałym miejscem spotkań i podtrzymania więzi z dotychczasowymi klientami, wprowadzenia na rynek nowych produktów i usług, umocnienia pozycji i wypromowania marki, a także poznania oczekiwań przyszłych klientów.</t>
  </si>
  <si>
    <t>Udział w targach wystawienniczych</t>
  </si>
  <si>
    <t>Zwiedzający stoisko wystawiennicze Województwa Zachodniopomorskiego na imprezie targowej, potencjalni kontrahenci wystawców</t>
  </si>
  <si>
    <t>2-4 października 2015 r.</t>
  </si>
  <si>
    <t xml:space="preserve">"Akademia Sołtysa" </t>
  </si>
  <si>
    <t xml:space="preserve"> Cykl spotkań o charakterze informacyjno-aktywizującym dla lokalnych leaderów społeczności wiejskiej mający na celu zdiagnozowanie bieżących problemów w działalności na rzecz lokalnych społeczności. Planowane spotkania przyczynią się do rozwoju współpracy regionalnej i budowania partnerskich relacji ze społecznością lokalną.</t>
  </si>
  <si>
    <t>Osoby pełniące funkcję sołtysów na obszarze województwa zachodniopomorskiego</t>
  </si>
  <si>
    <t>październik-listopad 2015 r.</t>
  </si>
  <si>
    <t>Osoby pełniące funkcję sołtysów na obszarze województwa zachodniopomorskiego, liderzy lokalni środowisk wiejskich, doradcy rolni</t>
  </si>
  <si>
    <t>Jarmark Bożonarodzeniowy w Szczecinie</t>
  </si>
  <si>
    <t>Jarmark bożonarodzeniowy dla lokalnych wystawców będzie doskonałym miejscem spotkań  z dotychczasowymi klientami, a także otworzy możliwość wprowadzenia na rynek nowych produktów i usług, umocnienia pozycji i wypromowania marki oraz poznania oczekiwań przyszłych klientów. Dzięki realizacji powyższego projektu ukazane zostanie dziedzictwo kulinarne i kulturowe naszego regionu, które jest jednym z czynników wpływających na zrównoważony rozwój obszarów wiejskich oraz daje możliwość pozyskiwania pozarolniczych źródeł dochodu.</t>
  </si>
  <si>
    <t>Jarmark</t>
  </si>
  <si>
    <t>Adresatami tej inicjatywy będą przede wszystkim mieszkańcy Pomorza Zachodniego, uczniowie szczecińskich szkół, a także  dzieci z przedszkoli, domów dziecka, świetlic środowiskowych i innych placówek opiekuńczo-wychowawczych</t>
  </si>
  <si>
    <t>grudzień 2015 r.</t>
  </si>
  <si>
    <t>RAZEM (przed zmianą)</t>
  </si>
  <si>
    <t>RAZEM (po zmianie)</t>
  </si>
  <si>
    <t>Zmiana spowodowana dostosowaniem środków finansowych do wydatków faktycznie poniesionych i powstałych oszczędności, które wynikły z procedury rozeznania rynku.</t>
  </si>
  <si>
    <t>Dwuletni plan operacyjny KSOW na lata 2014-2015 dla województwa dolnośląskiego</t>
  </si>
  <si>
    <t>Działanie KSOW</t>
  </si>
  <si>
    <t>Harmonogram 
/ termin realizacji (2015 rok)</t>
  </si>
  <si>
    <t>Budżet (brutto)</t>
  </si>
  <si>
    <t>Dożynki Prezydenckie 2015 w Spale</t>
  </si>
  <si>
    <t>promocja regionalnej, tradycyjnej żywności, produktów wpisanych na listę produktów tradycyjnych, rolnictwa ekologicznego, agroturystyki, możliwość zaprezentowania oferty eksportowej, nawiązanie kontaktów gospodarczych i handlowych, promocja kultury ludowej (zespoły śpiewacze), lokalnego folkloru, rękodzieła, kultywowanie i promowanie dziedzictwa oraz obrzędów związanych z okresem dożynkowym na polskiej wsi</t>
  </si>
  <si>
    <t>wynajęcie powierzchni wystawienniczej z zabudową na potrzeby prezentacji produktów lokalnych i regionalnych przez jedną z Lokalnych Grup Działania oraz promocji województwa</t>
  </si>
  <si>
    <t>osoby zainteresowane żywnością regionalną, ekologiczną, rękodziełem, kulturą i muzyką ludową, tradycjami dożynkowymi na wsi</t>
  </si>
  <si>
    <t xml:space="preserve">III kwartał 2015 roku/ termin realizacji 12-13.09.2015 </t>
  </si>
  <si>
    <t>Targi Naturalnej Żywności Natura Food 2015 w Łodzi</t>
  </si>
  <si>
    <t>promocja regionalnej, tradycyjnej żywności, produktów wpisanych na listę produktów tradycyjnych, rolnictwa ekologicznego, agroturystyki, możliwość zaprezentowania oferty eksportowej, nawiązanie kontaktów gospodarczych i handlowych.  Udział w targach to jednocześnie platforma wymiany doświadczeń organizacji i stowarzyszeń zaangażowanych w pracę na rzecz rozwoju obszarów wiejskich regionów i krajów wspólnoty.</t>
  </si>
  <si>
    <t xml:space="preserve">wynajęcie powierzchni wystawienniczej z zabudową na potrzeby wystawców, </t>
  </si>
  <si>
    <t xml:space="preserve">osoby zainteresowane żywnością regionalną, ekologiczną, rękodziełem </t>
  </si>
  <si>
    <t>III-IV kwartał 2015 roku/termin realizacji 2-4.10.2015</t>
  </si>
  <si>
    <t>Targi Smaki Regionów 2015 w Poznaniu</t>
  </si>
  <si>
    <t>promocja regionalnej żywności, produktów wpisanych na listę produktów tradycyjnych, rolnictwa ekologicznego, agroturystyki, możliwość zaprezentowania oferty eksportowej, nawiązanie kontaktów gospodarczych i handlowych.  Udział w targach to jednocześnie platforma wymiany doświadczeń organizacji i stowarzyszeń zaangażowanych w pracę na rzecz rozwoju obszarów wiejskich regionów i krajów wspólnoty.</t>
  </si>
  <si>
    <t>wynajęcie powierzchni wystawienniczej z zabudową na potrzeby wystawców</t>
  </si>
  <si>
    <t>osoby zainteresowane żywnością regionalną, ekologiczną,  rękodziełem</t>
  </si>
  <si>
    <t xml:space="preserve">III kwartał 2015 roku/ termin realizacji 19-22.09.2015 </t>
  </si>
  <si>
    <t>Święto Wina i Sera 2015, Wrocław-Pawłowice</t>
  </si>
  <si>
    <t xml:space="preserve">Święto Wina i Sera jest okazją do promowania lokalnych, tradycyjnych produktów, w tym win i serów – również od członków Sieci Dziedzictwa Kulinarnego Dolnego Śląska. Celem „Święta Sera i Wina” jest promocja regionalnych wyrobów serowarskich oraz winiarskich, a także edukacja społeczna – wskazanie wpływu produktów regionalnych i tradycyjnych na szeroko rozumiane aspekty zdrowotne oraz ich znaczenie ekonomiczne dla regionu. </t>
  </si>
  <si>
    <t>wynajęcie 30 domków wystawienniczych i 5 przenośnych toalet na potrzeby wystawców, obsługa radiowa wydarzenia: spoty reklamowe/audycje, relacja na żywo z miejsca imprezy</t>
  </si>
  <si>
    <t>osoby zainteresowane żywnością regionalną, ekologiczną</t>
  </si>
  <si>
    <t>III kwartał 2015 roku/termin realizacji 19-20.09.2015</t>
  </si>
  <si>
    <t>Święto Sera i Wina. Spotkania regionów, Wrocław-Pawłowice</t>
  </si>
  <si>
    <t xml:space="preserve">Święto  Sera i WIna jest okazją do promowania lokalnych, tradycyjnych produktów, w tym win i serów – również od członków Sieci Dziedzictwa Kulinarnego Dolnego Śląska. Celem „Święta Sera i Wina” jest promocja regionalnych wyrobów serowarskich oraz winiarskich, a także edukacja społeczna – wskazanie wpływu produktów regionalnych i tradycyjnych na szeroko rozumiane aspekty zdrowotne oraz ich znaczenie ekonomiczne dla regionu. </t>
  </si>
  <si>
    <t xml:space="preserve">wynajęcie 27 domków wystawienniczych i 5 przenośnych toalet na potrzeby wystawców, promowanie wydarzenia - emisja spotów reklamowych w radiu regionalnym </t>
  </si>
  <si>
    <t>III kwartał 2015 roku/19-20.09.2015 r.</t>
  </si>
  <si>
    <t>Prezentacja tradycyjnych stołów wigilijnych we Wrocławiu, 2015</t>
  </si>
  <si>
    <t>promocja i kultywowanie lokalnych tradycji związanych z okresem Bożego Narodzenia na obszarach wiejskich: dziedzictwa kulinarnego, rękodzieła, zespołów ludowych, tradycyjnych potraw wigilijnych</t>
  </si>
  <si>
    <t xml:space="preserve">wynajęcie stołów, krzeseł, obrusów, dekoracja sceny, upominki dla uczestników tj. członków Kół Gospodyń Wiejskich </t>
  </si>
  <si>
    <t xml:space="preserve">osoby zainteresowane kulturą ludową:obrzędami i zwyczajami okresu bożonarodzeniowego, żywnością regionalną, ekologiczną, niskoprzetworzoną, rękodziełem </t>
  </si>
  <si>
    <t>IV kwartał 2015 roku/termin realizacji pierwszy tydzień grudnia</t>
  </si>
  <si>
    <t>Prezentacja wojewódzka „Tradycyjne Stoły Wigilijne”</t>
  </si>
  <si>
    <t xml:space="preserve">wynajęcie stołów, krzeseł, obrusów,  upominki dla uczestników tj. członków Kół Gospodyń Wiejskich </t>
  </si>
  <si>
    <t>IV kwartał 2015 roku/termin realizacji drugi tydzień grudnia</t>
  </si>
  <si>
    <t>Konkurs "Piękna wieś dolnośląska", 2015</t>
  </si>
  <si>
    <t>celem konkursu jest wyłonienie oraz wypromowanie najlepszych, najbardziej innowacyjnych i wzorcowych przykładów aktywności mieszkańców z terenów wiejskich.  Opierając się na założeniu, że na wsi najlepiej działa zdrowa rywalizacja oparta na dobrym przykładzie, konkurs  sprawia, że wsie mobilizując się realizują przedsięwzięcia, które w innej sytuacji by nie powstały lub ich zakres byłby znacznie mniejszy</t>
  </si>
  <si>
    <t>wynajęcie hali namiotowej na uroczyste podsumowanie konkursu, nagrody finansowe dla laureatów i wyróżnionych w konkursie, dyplomy grawerowane dla luareatów i wyróżnionych</t>
  </si>
  <si>
    <t>przedstawiciele grup odnowy wsi, liderzy wiejscy, przedstawiciele samorządów gminnych</t>
  </si>
  <si>
    <t>III-IV kwartał 2015 roku/ podsumowanie konkursu planowane jest na 10.10.</t>
  </si>
  <si>
    <t>III-IV kwartał 2015 roku/ podsumowanie konkursu 10.10.2015 r.</t>
  </si>
  <si>
    <t>RAZEM (przed zmianami):</t>
  </si>
  <si>
    <t>RAZEM (po zmianach):</t>
  </si>
  <si>
    <t>koszt prezentacji produktów regionalnych był niższy o 1 000 zł od planowanego, tj. wyniósł 14 000 zł. Skutkuje to zmniejszeniem kwoty ogólnej do 32  000 zł (planowano 33 000 zł)</t>
  </si>
  <si>
    <t>Dwuletni plan operacyjny KSOW na lata 2014-2015 dla województwa lubuskiego</t>
  </si>
  <si>
    <t xml:space="preserve">Wnioskodawca </t>
  </si>
  <si>
    <t>IV</t>
  </si>
  <si>
    <t xml:space="preserve">Udział w Dożynkach Prezydenckich w Spale </t>
  </si>
  <si>
    <t>Promowanie regionalnych producentów żywności, wytwórców produktów lokalnych, lokalnych twórców i artystów</t>
  </si>
  <si>
    <t>Udział w wystawie</t>
  </si>
  <si>
    <t>ogół społeczeństwa, beneficjenci, potencjalni beneficjenci, instytucje zaangażowane pośrednio we wdrażanie Programu</t>
  </si>
  <si>
    <t>III kwartał</t>
  </si>
  <si>
    <t>III kwartał,             IV kwartał</t>
  </si>
  <si>
    <t>Udział w Targach Grune Woche 2016- wynajem powierzchni wystawienni- czej</t>
  </si>
  <si>
    <t>Promowanie polskich produktów żywnościowych, kultury wiejskiej, dziedzictwa kulturowego oraz nowych technologii. Wymiana doświadczeń, nawiązanie kontaktów i promocja polskich rozwiązań</t>
  </si>
  <si>
    <t>Udział w targach</t>
  </si>
  <si>
    <t>IV kwartał</t>
  </si>
  <si>
    <t>Zakup produktów regionalnych w celu promocji</t>
  </si>
  <si>
    <t>Promowanie regionalnych producentów żywności, wytwórców produktów lokalnych, lokalnych twórców.</t>
  </si>
  <si>
    <t>Materiały promocyjne</t>
  </si>
  <si>
    <t>III kwartał,              IV kwartał</t>
  </si>
  <si>
    <t>Promocja produktów regionalnych poprzez organizacje i uczestnictwo w targach, jarmarkach, kiermaszach itp..</t>
  </si>
  <si>
    <t>Udzial w targach, jarmarkach, kiermaszach</t>
  </si>
  <si>
    <t>Lubuskie Plony Jesieni</t>
  </si>
  <si>
    <t>Udział w wystawach</t>
  </si>
  <si>
    <t>Zielonogórski Rynek Rolno-Towarowy</t>
  </si>
  <si>
    <t>V</t>
  </si>
  <si>
    <t>Cykl wyjazdów studyjnych poświęconych promocji zrównoważonego rozwoju obszarów wiejskich na terenie województwa lubuskiego</t>
  </si>
  <si>
    <t>Wymiana doświadczeń oraz zapoznanie się z dobrymi praktykami realizowanymi na obszarach wiejskich</t>
  </si>
  <si>
    <t>Wyjazdy studyjne</t>
  </si>
  <si>
    <t>Wyjazd studyjny krajowy w ramach dobrych praktyk</t>
  </si>
  <si>
    <t>Zapoznanie się z dobrymi praktykami proekologicznych oraz innowacyjnych w branży rolniczej</t>
  </si>
  <si>
    <t xml:space="preserve">beneficjenci, potencjalni beneficjenci, instytucje zaangażowane bezpośrednio we wdrażanie Programu, </t>
  </si>
  <si>
    <t>Wyjazd studyjny zagraniczny w celu wymiany doświadczeń</t>
  </si>
  <si>
    <t>Konferencja i spotkania robocze ws. Sieci Najcieka- wszych Wsi</t>
  </si>
  <si>
    <t>Aktywizacja mieszkańców wsi na rzecz podejmowania inicjatyw związanych z rozwojem wsi</t>
  </si>
  <si>
    <t>Konferencja, spotkania</t>
  </si>
  <si>
    <t xml:space="preserve">beneficjenci, potencjalni beneficjenci, instytucje zaangażowane bezpośrednio i pośrednio we wdrażanie Programu, </t>
  </si>
  <si>
    <t>Warsztaty dotyczące tradycji bożonarodze- niowych</t>
  </si>
  <si>
    <t>Aktywizacja kobiet wiejskich oraz działanie na rzecz zachowania i ochrony tradycji oraz dziedzictwa i krajobrazu kulturowego wsi</t>
  </si>
  <si>
    <t>Warsztaty</t>
  </si>
  <si>
    <t>potencjalni beneficjenci, instytucje zaangażowane pośrednio we wdrażanie Programu</t>
  </si>
  <si>
    <t>Lubuski Złoty Kłos</t>
  </si>
  <si>
    <t>Promocja najlepszych rolników oraz firm sektora rolniczego województwa poprzez pokazanie dobrych praktyk biznesowych, proekologicznych oraz innowacyjnych w branży rolniczej</t>
  </si>
  <si>
    <t>Konkurs</t>
  </si>
  <si>
    <t>Rolnicy, firmy sektora rolniczego oraz instytucje zaangażowane pośrednio we wdrażanie Programu</t>
  </si>
  <si>
    <t>Lubuska Izba Rolnicza</t>
  </si>
  <si>
    <t>Zmiana terminu operacji w PO KSOW jest dostosowaniem do faktycznego okresu przygotowania, realizacji i rozliczenia projektu. Brak procedur dotyczących rozliczania środków może spowodować różnicę w określaniu terminu realizacji operacji (jako całości lub danego terminu odbywania się projektu)</t>
  </si>
  <si>
    <t xml:space="preserve">Zmiana ta wynika z faktu, iż wstępnie założona kwota na niektóre operacje była wyższa, natomiast na inne niższa niż faktyczne poniesione wydatki. Po przeprowadzeniu procedury rozeznania rynku na realizację poszczególnych zadań nastąpiły zmiany kwot. Zmiana terminu operacji w PO KSOW jest dostosowaniem do faktycznego okresu przygotowania, realizacji i rozliczenia projektu. Brak procedur dotyczących rozliczania środków może spowodować różnicę w określaniu terminu realizacji operacji (jako całości lub danego terminu odbywania się projektu) </t>
  </si>
  <si>
    <t>Zmiana ta wynika z faktu, iż wstępnie założona kwota na niektóre operacje była wyższa, natomiast na inne niższa niż faktyczne poniesione wydatki. Po przeprowadzeniu procedury rozeznania rynku na realizację poszczególnych zadań nastąpiły zmiany kwot.</t>
  </si>
  <si>
    <t>Dwuletni plan operacyjny KSOW na lata 2014-2015 dla województwa małopolskiego</t>
  </si>
  <si>
    <t>Kampania promocyjna "Zasmakuj w Malopolsce"</t>
  </si>
  <si>
    <t>promocja produktów regionalnych pochodzacych z Małopolski oraz polityki jakości żywości UE</t>
  </si>
  <si>
    <t>stoisko promujące małopolskie produkty regionalne podczas cyklu lokalnych imprez</t>
  </si>
  <si>
    <t>mieszkańcy Małoposlki, w tym dzieci</t>
  </si>
  <si>
    <t>1 lipca - 4 października 2015 r.</t>
  </si>
  <si>
    <t>udział w targach SMAKI REGIONÓW w Poznaniu</t>
  </si>
  <si>
    <t>promocja produktów regionalnych i tradycyjnych pochodzacych z Małopolski oraz polityki jakości żywości UE</t>
  </si>
  <si>
    <t>stoisko promujace małoposlkie prosykty regionalne i tradycyjne</t>
  </si>
  <si>
    <t>odwiedzajacy targi</t>
  </si>
  <si>
    <t>19-22 września 2015 r.</t>
  </si>
  <si>
    <t>promocja kultury i tradycji ludowych Małopolski podczas Dożynek Prezydenckich w Spale</t>
  </si>
  <si>
    <t>promocja tradycji, kultury ludowej oraz produktów lokalnych</t>
  </si>
  <si>
    <t>reprezentacja Województwa Małopolskiego podczas dożynek Prezydenckich</t>
  </si>
  <si>
    <t>uczestnicy dożynek</t>
  </si>
  <si>
    <t>12-13 wrzesnia 2015 r.</t>
  </si>
  <si>
    <t xml:space="preserve">Przygotowanie i dystrybucja wkładki dozynkowej </t>
  </si>
  <si>
    <t>promocja tradycyjnych obrzędow dożynkowych oraz promocja realizacji WPR na terenie Małopolski</t>
  </si>
  <si>
    <t>opracowanie i dystrybucja wkładki poświeconej dozynkom wojewódzkim do gazety codziennej, dystrybuowanej na terenie Malopolski</t>
  </si>
  <si>
    <t>miezkańcy Małopolski</t>
  </si>
  <si>
    <t>21 sierpnia 2015 r.</t>
  </si>
  <si>
    <t xml:space="preserve">Cykl reportaży TV "ODMIENIONA MAŁOPOLSKA" </t>
  </si>
  <si>
    <t>promocja efektów wdrażania PROW 2007-2013</t>
  </si>
  <si>
    <t>cykl 3 reportaży TV emitowanych na antenie TVP Kraków</t>
  </si>
  <si>
    <t>mieszkańcy Małopolski</t>
  </si>
  <si>
    <t>wrzesień-listopad 2015 r.</t>
  </si>
  <si>
    <t>udział w targach HORECA-GASTROFOOD w Krakowie</t>
  </si>
  <si>
    <t>4-6 listopada 2015 r.</t>
  </si>
  <si>
    <t>konkurs na najaktywniejszą jst z Małopolski w pozyskiwaniu środków PROW 2007-2013</t>
  </si>
  <si>
    <t>promocja aktywnych beneficjentów PROW</t>
  </si>
  <si>
    <t>konkurs</t>
  </si>
  <si>
    <t>jst z Małopolski, beneficjenci PROW 2007-2013, potencjkalni beneficjenci PROW 2014-2020</t>
  </si>
  <si>
    <t>spotkanie informacyjne dla potencjalnych beneficjentów dot. mozliwosci pozyskania finansowania na rozwój obszarów wiejskich z PROW 2014-2020 i RPO WM 2014-2020</t>
  </si>
  <si>
    <t>informowanie potencjalbych beneficjentów o mozliwosciach pozyskania środków z funduszy europejskich na rozwój obszarów wiejskich</t>
  </si>
  <si>
    <t xml:space="preserve">spotkanie </t>
  </si>
  <si>
    <t>potencjalni beneficjenci środków na rozwój obszarów wiejskich</t>
  </si>
  <si>
    <t>Małopolska Grupa Robocza ds. KSOW</t>
  </si>
  <si>
    <t>organizacja posiedzeń</t>
  </si>
  <si>
    <t xml:space="preserve">obsługa posiedzeń </t>
  </si>
  <si>
    <t>członkowie Grupy</t>
  </si>
  <si>
    <t>wrzesień-grudzień 2015 r.</t>
  </si>
  <si>
    <t>10 WPROWADZENIE NOWEJ OPERACJI</t>
  </si>
  <si>
    <t>Zakupy na potrzeby udziału w targach Grune Woche 2016</t>
  </si>
  <si>
    <t>zakup produktów na stoisko promujace małoposlkie prosykty regionalne i tradycyjne</t>
  </si>
  <si>
    <t xml:space="preserve">Zmiana ta wynika z oszczędności po dokonaniu zakupu nagród dla laureatów. </t>
  </si>
  <si>
    <t>Zmiana ta wynika z oszczędności po zawarciu umów na najem Sali, catering.</t>
  </si>
  <si>
    <t>Zmiana ta wynika z organizacji tylko jednego spotkania Grupy.</t>
  </si>
  <si>
    <t>Dodanie nowej operacji z tytułu pozyskanych oszczędności na ww. operacjach w celu dokonania zakupów materiałów niezbędnych do organizacji stoiska na targach Grune Woche 2016, które odbywają się w początku stycznia. Kwota przeznaczona na operację: 3.060,00. Zmiana ta wynika z oszczędności uzyskanych na innych zadaniach w celu dokonania niezbędnych zakupów na potrzeby udziału w targach Grune Woche 2016.</t>
  </si>
  <si>
    <t>Dwuletni plan operacyjny KSOW na lata 2014-2015 dla województwa mazowieckiego</t>
  </si>
  <si>
    <t>Forma realizacji operacji</t>
  </si>
  <si>
    <t>Programy telewizyjne WIEŚci z Mazowsza</t>
  </si>
  <si>
    <t xml:space="preserve">promocja dobrych praktyk w zakresie KSOW oraz pozyskiwania środków UE na rozwój obszarów wiejskich poprzez media  </t>
  </si>
  <si>
    <t xml:space="preserve">produkcja i emisja w telewizji publicznej 6 programów  telewizyjnych poświęconych obszarom wiejskim Mazowsza </t>
  </si>
  <si>
    <t>mieszkańcy Mazowsza, beneficjenci i potencjalni beneficjenci programów UE</t>
  </si>
  <si>
    <t xml:space="preserve">wrzesień - grudzień 2015 </t>
  </si>
  <si>
    <t xml:space="preserve">IX Mazowiecki Kongres Rozwoju Obszarów Wiejskich </t>
  </si>
  <si>
    <t xml:space="preserve">promocja dobrych praktyk w zakresie KSOW oraz pozyskiwania środków UE na rozwój obszarów wiejskich poprzez kontakt bezpośredni </t>
  </si>
  <si>
    <t xml:space="preserve">współorganizacja Kongresu na terenie Mazowsza </t>
  </si>
  <si>
    <t xml:space="preserve">5-6 października 2015 </t>
  </si>
  <si>
    <t>Dożynki Województwa Mazowieckiego (Płock)</t>
  </si>
  <si>
    <t>promocja produktu tradycyjnego, dziedzictwa kulturowego i dobrych praktyk na obszarach wiejskich Mazowsza</t>
  </si>
  <si>
    <t>stoisko informacyjno-promocyjne KSOW podczas dożynek</t>
  </si>
  <si>
    <t xml:space="preserve">mieszkańcy powiatu płockiego, goście z innych regionów Mazowsza  </t>
  </si>
  <si>
    <t>27 września 2015</t>
  </si>
  <si>
    <t xml:space="preserve">Wkładki tematyczne do tygodników regionalnych </t>
  </si>
  <si>
    <t>zamieszczenie 3 dodatków tematycznych nt. działaności KSOW i rozwoju obszarów wiejskich w prasie</t>
  </si>
  <si>
    <t xml:space="preserve">Wizyty studyjne dla partnerów KSOW </t>
  </si>
  <si>
    <t xml:space="preserve">poznanie dobrych praktyk w zakresie promocji zrównoważonego rozwoju obszarów wiejskich </t>
  </si>
  <si>
    <t>przeprowadzenie 2 zagranicznych wizyt studyjnych dla grupy około 15-20 osób każdorazowo</t>
  </si>
  <si>
    <t>partnerzy KSOW</t>
  </si>
  <si>
    <t>Targi Smaki Regionów w Poznaniu</t>
  </si>
  <si>
    <t>stoisko informacyjno - promocyjne KSOW podczas targów</t>
  </si>
  <si>
    <t xml:space="preserve">goście odwiedzający targi i uczestnicy targów </t>
  </si>
  <si>
    <t>19-22 września 2015</t>
  </si>
  <si>
    <t xml:space="preserve">Dożynki Prezydenckie w Spale </t>
  </si>
  <si>
    <t xml:space="preserve">stoisko informacyjno - promocyjne KSOW podczas dożynek </t>
  </si>
  <si>
    <t>12-13 września 2015</t>
  </si>
  <si>
    <t>Targi Fruit Logistica 2016 w Berlinie</t>
  </si>
  <si>
    <t>3-5 lutego 2016</t>
  </si>
  <si>
    <t>Festiwal Aktywności Społecznej i Kulturalnej Sołectw 2015</t>
  </si>
  <si>
    <t>aktywizacja mieszkańców, wspieranie i promocja obszaru działania LGD, promocja lokalnego dziedzictwa kulturowego, historycznego, przyrodniczego, gospodarczego i kulinarnego</t>
  </si>
  <si>
    <t>festiwal ma postać konkursu</t>
  </si>
  <si>
    <t xml:space="preserve">mieszkańcy obszaru na którym działa Związek Stowarzyszeń "Partnerstwo Zalewu Zegrzyńskiego" </t>
  </si>
  <si>
    <t>5 września 2015</t>
  </si>
  <si>
    <t xml:space="preserve">Związek Stowarzyszeń "Partnerstwo Zalewu Zegrzyńskiego" </t>
  </si>
  <si>
    <t>4 i 5</t>
  </si>
  <si>
    <t xml:space="preserve">Dwudniowy wyjazd studyjny pn. „Innowacyjne sposoby zagospodarowania i przetwarzania owoców, szansą na podniesienie konkurencyjności gospodarstwa rolnego” </t>
  </si>
  <si>
    <t xml:space="preserve">realizacja operacji przyczyni się do poszerzenia wiedzy rolników w zakresie dotyczącym tematu „Innowacyjne sposoby zagospodarowania i przetwarzania owoców, szansą na podniesienie konkurencyjności gospodarstwa rolnego”; miejscem docelowym wizyty są regiony sadownicze, gdzie rozwija się nowa produkcja - które będą stanowiły inspirację dla sadowników z gminy Serock </t>
  </si>
  <si>
    <t>wizyta studyjna</t>
  </si>
  <si>
    <t>sadownicy/rolnicy z terenu gminy Serock</t>
  </si>
  <si>
    <t>5-6 listopada 2015</t>
  </si>
  <si>
    <t>Miasto i Gmina Serock</t>
  </si>
  <si>
    <t>Karp na polskim stole. Tradycja i innowacja.</t>
  </si>
  <si>
    <t>zwiększenie wiedzy na temat znaczenia karpia w żywieniu, wykorzystaniu karpia w gastronomii, wpływie hodowli karpia na środowisko naturalne;
aktywizacja właścicieli gospodarstw do przetwarzania, sprzedaży i promocji karpia jako produktu regionalnego i tradycyjnego;
zwiększenie konkurencyjności gospodarstw agroturystycznych i obiektów turystyki wiejskiej poprzez poszerzenie menu o potrawy z karpia;
nawiązanie do tradycji spożywania karpia;
promowanie produktów lokalnych – potraw z karpia;
wymiana kontaktów i nawiązanie współpracy między hodowcami a gospodarstwami agroturystycznymi i obiektami turystyki wiejskiej;
promocja turystyki odpowiedzialnej;
promocja zrównoważonego rozwoju na terenach wiejskich; 
przeszkolenie 30 osób</t>
  </si>
  <si>
    <t>szkolenie warsztatowe</t>
  </si>
  <si>
    <t xml:space="preserve">mieszkańcy wschodniego Mazowsza z powiatów siedleckiego, sokołowskiego, mińskiego i łosickiego </t>
  </si>
  <si>
    <t>16 października - 15 listopada 2015</t>
  </si>
  <si>
    <t>Stowarzyszenie Na Rzecz Zachowania Tożsamości Kulturowej oraz Rozwoju Regionu Mazowsza i Podlasia „Tradycja-Rozwój-Przyszłość”</t>
  </si>
  <si>
    <t>poznanie oraz przeniesienie dobrych praktyk i projektów innowacyjnych gospodarstw opiekuńczych - jako alternatywnej ścieżki rozwoju gospodarstw; ważnym elementem jest również wymiana doświadczeń; aktywizacja mieszkańców wsi na rzecz podejmowania inicjatyw w zakresie obszarów wiejskich również poprzez zwiedzanie wioski tematycznej</t>
  </si>
  <si>
    <t>rolnicy zajmujący się agroturystyką/turystyką wiejską, członkowie Mazowiecko-Podlaskiego Stowarzyszenia Agroturystycznego, przedstawiciele LGD, Mazowieckiego Ośrodka Doradztwa Rolniczego</t>
  </si>
  <si>
    <t>16-18 października 2015</t>
  </si>
  <si>
    <t>Mazowiecko-Podlaskie Stowarzyszenie Agroturystyczne</t>
  </si>
  <si>
    <t>3 i 5</t>
  </si>
  <si>
    <t>Seminarium „Kobieta przedsiębiorcza na obszarach wiejskich” w Ostrołęce</t>
  </si>
  <si>
    <t>seminarium</t>
  </si>
  <si>
    <t xml:space="preserve">Mazowiecki Ośrodek Doradztwa Rolniczego </t>
  </si>
  <si>
    <t>1 i 4</t>
  </si>
  <si>
    <t>Kurpiowska konferencja pszczelarska</t>
  </si>
  <si>
    <t xml:space="preserve">zainteresowanie pszczelarzy w podejmowaniu inicjatyw na rzecz rozwoju obszarów wiejskich, poprzez wzmocnienie otoczenia biznesowego;
promowanie innowacji w zakresie produkcji pszczelarskiej z zachowaniem bioróżnorodności ekosystemów rolniczych;
upwszechnienie wiedzy w zakresie prowadzania pasieki, ze szczególnym uwzględnieniem zimowli
</t>
  </si>
  <si>
    <t>konferencja</t>
  </si>
  <si>
    <t>operacja skierowana jest do pszczelarzy prowadzących pasieki w regionie kurpiowskim</t>
  </si>
  <si>
    <t>1- 30 listopada 2015</t>
  </si>
  <si>
    <t>Seminarium "Przedsiębiorcza kobieta wiejska"</t>
  </si>
  <si>
    <t>aktywizacja mieszkańców wsi na rzecz podejmowania inicjatyw w zakresie rozwoju obszarów wiejskich, w tym przedsiębiorczości pozarolniczej. Działanie ma na celu dywersyfikację działalności na obszarach wiejskich, kreowanie miejsc pracy oraz wskazanie możliwości wykorzystania zasobów wsi do poprawy jakości życia ich mieszkańców. W ramach operacji podjęte będą działania informacyjno-szkoleniowe mające na celu podniesienie wiedzy z zakresu rozwoju obszarów wiejskich, w szczególności dotyczącej sprzedaży bezpośredniej produktów przetworzonych z gospodarstw rolnych.</t>
  </si>
  <si>
    <t xml:space="preserve">80 osób - mieszkańców wsi zainteresowanych wytwarzaniem i sprzedażą produktów w gospodarstwach. Wybór grupy docelowej wynika z analizy potrzeb mieszkańców wsi.
</t>
  </si>
  <si>
    <t>15 października - 30 listopada 2015</t>
  </si>
  <si>
    <t xml:space="preserve">I </t>
  </si>
  <si>
    <t xml:space="preserve">Mazowieckie Konferencje Pszczelarskie </t>
  </si>
  <si>
    <t xml:space="preserve">propagowanie przeciwdziałania zagrożeniom dla środowiska występowania pszczoły miodnej oraz dzikich pszczołowatych żyjących na terenach wiejskich oraz promowanie innowacji w zakresie produkcji pszczelarskiej z zachowaniem bioróżnorodności ekosystemów rolniczych </t>
  </si>
  <si>
    <t xml:space="preserve">dwie konferencje </t>
  </si>
  <si>
    <t xml:space="preserve">pszczelarze, sadownicy, mieszkańcy obszarów wiejskich - region Mazowsza </t>
  </si>
  <si>
    <t>Konferencja "Odnawialne żródła energii na obszarach wiejskich"</t>
  </si>
  <si>
    <t>propagowanie racjonalnego wykorzystania odnawialnych źródeł energii, przedstawienie najnowszych osiągnięć i rozwiązań z tego zakresu, a także wymiana doświadczeń między różnymi środowiskami, ze szczególnym uwzględnieniem energii prosumenckiej (rolnik producentem i jednocześnie konsumentem energii)</t>
  </si>
  <si>
    <t xml:space="preserve">konferencja </t>
  </si>
  <si>
    <t>potencjalni prosumenci: rolnicy i mieszkańcy obszarów wiejskich, doradcy rolniczy, nauczyciele, uczniowie szkół, przedsiębiorcy i inwestorzy oraz inni zainteresowani tematyką odnawialnych źródeł energii</t>
  </si>
  <si>
    <t xml:space="preserve">25 listopada 2015 </t>
  </si>
  <si>
    <t>Propozycja zmiany budżetu, zgodnie z rzeczywistym wydatkowaniem</t>
  </si>
  <si>
    <t>Dwuletni plan operacyjny KSOW na lata 2014-2015 dla województwa opolskiego</t>
  </si>
  <si>
    <t>Lp.</t>
  </si>
  <si>
    <t>10</t>
  </si>
  <si>
    <t>1, 2, 5</t>
  </si>
  <si>
    <t>Targi "Bazaar Berlin"</t>
  </si>
  <si>
    <t xml:space="preserve">Promocja dziedzictwa kulturowego województwa opolskiego poprzez organizację stoiska informacyjno-promocyjnego na targach „Bazzar Berlin” </t>
  </si>
  <si>
    <t>udział w targach</t>
  </si>
  <si>
    <t>odwiedzający targi</t>
  </si>
  <si>
    <t>XI 2015</t>
  </si>
  <si>
    <t>IX - XII 2015</t>
  </si>
  <si>
    <t>13</t>
  </si>
  <si>
    <t>5</t>
  </si>
  <si>
    <t>V Edycja Opolskiego Turnieju Kół Gospodyń Wiejskich</t>
  </si>
  <si>
    <t>Aktywizacja społeczności obszarów wiejskich – poprzez realizację własnych pasji, zaangażowanie środowisk wiejskich w poszukiwanie nowych form rozwoju talentów,
pobudzenie potrzeby ciągłego doskonalenia i wymiany doświadczeń społeczności obszarów wiejskich,
promocja Kół Gospodyń Wiejskich jako animatorów tradycji, kultury i integracji międzypokoleniowej,
zwiększenie aktywności społecznej w zachowaniu produktów regionalnych i rękodzieła z wykorzystaniem nowych form możliwości gospodarczych,
upowszechnianie różnorodności tradycji na obszarach wiejskich województwa opolskiego</t>
  </si>
  <si>
    <t>turniej</t>
  </si>
  <si>
    <t>przedstawiciele Kół Gospodyń Wiejskich i podmiotów działających na rzecz rozwoju obszarów wiejskich</t>
  </si>
  <si>
    <t>Opolski Związek Rolników i Organizacji Społecznych</t>
  </si>
  <si>
    <t>3,5</t>
  </si>
  <si>
    <t>I, II</t>
  </si>
  <si>
    <t>Konferencja podsumowująca konkurs Eko-agro-turystyczny Zielone Lato 2015</t>
  </si>
  <si>
    <t>Poprawa możliwości promocyjnych i marketingowych gospodarstw agroturystycznych, zagród edukacyjnych oraz obiektów hotelarsko-gastronomicznych na terenach wiejskich w województwie opolskim; Próba zmiany mentalności przekonująca właścicieli obiektów turystycznych na terenach wiejskich Opolszczyzny do potrzeby promocji i zrzeszania się  w celu osiągnięcia lepszych wyników marketingowych; Pozyskanie i popularyzacja informacji o produkcie tradycyjnym; Propagowanie agroturystyki oraz produktu tradycyjnego jako oferty adresowanej do turystów w kraju i za granicą; Zapoznanie się z nowymi możliwościami poprzez uczestniczenie w wykładach nt. apiturystyki i zielarstwa; Zapoznanie się z nowymi ofertami i rozwiązaniami technologicznymi; Wprowadzanie innowacji oraz poprawa wizerunku gospodarstw agroturystycznych, zagród edukacyjnych i obiektów hotelarsko gastronomicznych z naszego regionu w innych województwach kraju i za granicą</t>
  </si>
  <si>
    <t>konferencja połączona z podsumowaniem konkursu</t>
  </si>
  <si>
    <t>mieszkańcy woj. opolskiego zajmujący się agroturystyką, hotelarstwem i gastronomią na terenach wiejskich lub chcący podjąć taką działalność</t>
  </si>
  <si>
    <t>X-XI 2015</t>
  </si>
  <si>
    <t>Opolski Ośrodek Doradztwa Rolniczego w Łosiowie</t>
  </si>
  <si>
    <t>1,2,3,5</t>
  </si>
  <si>
    <t>Promowanie lokalnej tradycji, jako element niezbędny przy wdrażaniu inicjatyw na rzecz rozwoju obszarów wiejskich - stół bożonarodzeniowy 2015</t>
  </si>
  <si>
    <t>Upowszechnianie lokalnej tradycji związanej m.in. ze Świętami Bożego Narodzenia</t>
  </si>
  <si>
    <t>warsztaty, prezentacja stołu bożonarodzeniowego</t>
  </si>
  <si>
    <t>mieszkańcy gminy Bierawa, w tym dzieci i młodzież, zaproszeni goście</t>
  </si>
  <si>
    <t>Gmina Bierawa</t>
  </si>
  <si>
    <t>warsztaty, prezentacja stołu bożonarodzeniowego, konkurs, oprawa artystyczna</t>
  </si>
  <si>
    <t xml:space="preserve">Udział w Targach Regionów i Produktów Turystycznych "TOUR SALON" w Poznaniu - 15-17 października 2015 </t>
  </si>
  <si>
    <t>Promocja turystyczna LGD Stobrawskiego Zielony Szlak i LGD Krainy Dinozaurów, poprzez stworzenie pakietu turystycznego, poprawa życia na obszarach wiejskich, promocja zdrowego stylu życia, turystyki i aktywnego wypoczynku.</t>
  </si>
  <si>
    <t xml:space="preserve">osoby odwiedzające targi </t>
  </si>
  <si>
    <t>X 2015</t>
  </si>
  <si>
    <t>Stowarzyszenie LGD Stobrawski Zielony Szlak 
(w partnerstwie ze Stowarzyszeniem LGD "Kraina Dinozaurów")</t>
  </si>
  <si>
    <t>udział w targach,udział w konkursie o Złoty medal Międzynarodowych Targów Poznańskich</t>
  </si>
  <si>
    <t>1</t>
  </si>
  <si>
    <t>I, IV, VI</t>
  </si>
  <si>
    <t>Organizacja seminarium naukowego pt. "Problemy zarządzania kryzysowego w obliczu zmian zagospodarowania przestrzennego obszarów wiejskich"</t>
  </si>
  <si>
    <t>Przedstawienie potencjalnych skutków 
zagrożeń wynikających z ekstremalnych zjawisk pogodowych oraz związanych z tym problemów ochrony obszarów wiejskich w kontekście ich niewłaściwego zagospodarowania przestrzennego; Wymiana doświadczeń naukowców, urzędników odpowiedzialnych za zarządzanie kryzysowe oraz osób odpowiedzialnych za szeroko rozumianą politykę przestrzenną obszarów wiejskich; Upowszechnienie wiedzy na temat zasad prowadzenia akcji ratowniczych w razie zaistnienia takich zjawisk oraz trudności z tym związanych w zależności od sposobu użytkowania i pokrycia terenu</t>
  </si>
  <si>
    <t xml:space="preserve">seminarium połączone z wyjazdem studyjnym </t>
  </si>
  <si>
    <t>przestawiciele administracji samorzadowej i terenowych organów administracji rzadowej zajmujący się polityką przestrzenną, podmioty odpowidzialne za zarządzanie kryzysowe na poziomie samorzadów, przedstawiciele stowarzyszeń działających na obszarach wiejskich, LGD i inne podmioty działające w obszarze tematycznym seminarium</t>
  </si>
  <si>
    <t>Uniwersytet Opolski (w partnerstwie z Urzędem Miasta Opole)</t>
  </si>
  <si>
    <t>Zmiana terminu realizacji w celu odzwierciedlenia czasu rozpoczęcia i zakończenia działań na rzecz realizacji operacji. Budżet realizacji operacji został zaktualizowany według realnie poniesionych wydatków.</t>
  </si>
  <si>
    <t>Zmiana terminu realizacji w celu odzwierciedlenia czasu rozpoczęcia i zakończenia działań na rzecz realizacji operacji.</t>
  </si>
  <si>
    <t>Dwuletni plan operacyjny KSOW na lata 2014-2015 dla województwa podkarpackiego</t>
  </si>
  <si>
    <t>Celem operacji jest promocja regionalnego dziedzictwa kulinarnego, poprzez prezentację produktów regionalnych i tradycyjnych.</t>
  </si>
  <si>
    <t>Przygotowanie i przeprowadzenie prezentacji i degustacji produktów regionalnych i lokalnych</t>
  </si>
  <si>
    <t>Sołtysi z terenu Województwa Podkarpackiego</t>
  </si>
  <si>
    <t>Kraczkowa,       4 lipca 2015 r.</t>
  </si>
  <si>
    <t>Prezentacja produktu  podczas Zjazdu Sołtysów Województwa Podkarpackiego.</t>
  </si>
  <si>
    <t>Jarmark galicyjski - Smaki Roztocza</t>
  </si>
  <si>
    <t>Celem operacji jest aktywizacja mieszkańców obszarów wiejskich, promocja regionalnego dziedzictwa kulinarnego Roztocza, promocja dziedzictwa kulturowego oraz pobudzanie turystki kulinarnej i agroturystyki.</t>
  </si>
  <si>
    <t>Współorganizacja przedsięwzięcia w zakresie logistycznym.</t>
  </si>
  <si>
    <t>Mieszkańcy gminy Narol</t>
  </si>
  <si>
    <t>Narol, 11 lipca 2015 r.</t>
  </si>
  <si>
    <t>Gminny Ośrodek Kultury w Narolu</t>
  </si>
  <si>
    <t>Podkarpacki Dzień Wędliniarza</t>
  </si>
  <si>
    <t>Celem operacji jest promocja lokalnej kuchni tradycyjnej oraz produktów z podkarpackiego ośrodka  tradycji wędliniarskiej oraz tworzenie sieci współpracy w sektorze rolno-spożywczym.</t>
  </si>
  <si>
    <t>Mieszkańcy gminy Radomyśl Wielki</t>
  </si>
  <si>
    <t>Radomyśl Wielki w dniu 11 lipca 2015 r.</t>
  </si>
  <si>
    <t>Burmistrz Radomyśla Wielkiego</t>
  </si>
  <si>
    <t>Zachować dla przyszłych pokoleń. XI Spotkania Folklorystyczne</t>
  </si>
  <si>
    <t>Celem operacji jest aktywizacja mieszkańców obszarów wiejskich, promocja regionalnych produktów tradycyjnych charakterystycznych dla gminy Dukla oraz zwyczajów kulturowych.</t>
  </si>
  <si>
    <t>Przygotowanie i przeprowadzenie prezentacji i degustacjiproduktów  regionalnych i lokalnych</t>
  </si>
  <si>
    <t>Mieszkańcy gminy Dukla</t>
  </si>
  <si>
    <t>Łęki Dukielskie w dniu 19 lipca 2015 r.</t>
  </si>
  <si>
    <t>Stowarzyszenie Kulturalno-Rekreacyjne "Jedność" Łęki Dukielskie</t>
  </si>
  <si>
    <t>Karpacki Jarmark Turystyczny</t>
  </si>
  <si>
    <t>Celem operacji jest promocja dorobku turystycznego poprzez ukazanie codzienności życia wiejskiego, z zanikającymi warsztatami rzemieślniczymi, kulturą i obrzędowością, a także promocja dziedzictwa kulinarnego Bieszczadów  .</t>
  </si>
  <si>
    <t>Mieszkańcy gminy Ustrzyki oraz powiatu bieszczadzkiego</t>
  </si>
  <si>
    <t>Ustrzyki Dolne, 19 lipca 2015 r.</t>
  </si>
  <si>
    <t>Starostwo Powiatowe w Ustzykach Dolnych</t>
  </si>
  <si>
    <t>Festyn Folklorystyczny w Rogach</t>
  </si>
  <si>
    <t>Celem operacji jest prezentacja produktów regionalnych charakterystycznych dla tej części województwa oraz aktywizajcja społeczności wiejskiej</t>
  </si>
  <si>
    <t>Przygotowanie i przeprowadzenie prezentacji i degustacji regionalnych i lokalnych produktów, współorganizacja przedsięwzięcia.</t>
  </si>
  <si>
    <t>Mieszkańcy wsi Rogi oraz gminy Miejsce Piastowe</t>
  </si>
  <si>
    <t>Rogi, 26 lipca 2015 r.</t>
  </si>
  <si>
    <t>Stowarzyszenie Miłośników Wsi Rogi</t>
  </si>
  <si>
    <t>Targi Rzemiosła, Przedsiębiorczości i Leśnictwa, Agrobieszczady 2015</t>
  </si>
  <si>
    <t>Celem operacji jest promuja lokalnej przedsiębiorczości, rolnictwa, myślistwa, leśnictwa i obszarów wiejskich. Ponadto Targi promują swojskie jadło i kulturę Bieszczadów.</t>
  </si>
  <si>
    <t>Mieszkańcy powiatu leskiego oraz liczni turyści przebywajacy w Bieszczadach</t>
  </si>
  <si>
    <t>Lesko, 1-2 sierpnia 2015 r.</t>
  </si>
  <si>
    <t>Starosta Leski</t>
  </si>
  <si>
    <t>Festiwal kultur i Kresowego Jadła</t>
  </si>
  <si>
    <t>Celem operacji jest promocja lokalnej tradycji kresów połódniowo-wschodnich, regionalnych kulinariów, muzyki, historii, rękodzielnictwa oraz działalnosci agroturystycznej.</t>
  </si>
  <si>
    <t>Współorganizacja przedsięwzięcia w zakresie logistycznym oraz zakup nagród w ramach przeprowadzonego konkursu.</t>
  </si>
  <si>
    <t>Mieszkańcy gminy Lubaczów, Kresów Wschodnich oraz całego województwa</t>
  </si>
  <si>
    <t>Basznia Dolna, 2 sierpnia 2015 r.</t>
  </si>
  <si>
    <t>Gmina Lubaczów</t>
  </si>
  <si>
    <t>Jezuicki Festyn Rodzinny</t>
  </si>
  <si>
    <t>Celem operacji jest promocja lokalnych tradycji i dorobku kultrulnego oraz kulinarnego, a także rozwoju przedsiębiorczości oraz turystyki pielgrzymkowej.</t>
  </si>
  <si>
    <t>Przygotowanie i przeprowadzenie prezentacji i degustacji regionalnych i lokalnych produktów.</t>
  </si>
  <si>
    <t>Mieszkańcy powiatu brzozowskiego oraz pątnicy z okolicznych miejscowości</t>
  </si>
  <si>
    <t>Stara Wieś, 2 sierpnia 2015 r.</t>
  </si>
  <si>
    <t>Parafia Rzymskokatolicka p. w.  Wniebowzięcia NMP w Starej Wsi</t>
  </si>
  <si>
    <t>Powiatowe Święto Chleba</t>
  </si>
  <si>
    <t>Celem operacji jest krzewienie bogatych tradycji zakorzenionych w kulturze ludowej i obrzędowej, przegląd twórczości lokalnych grup folklorystycznych oraz dorobku kulinarnego kół gospodyń wiejskich prezentujących tradycyjne potrawy i wypieki.</t>
  </si>
  <si>
    <t>Współorganizacja przedsięwzięcia</t>
  </si>
  <si>
    <t>Mieszkańcy powiatu przeworskiego</t>
  </si>
  <si>
    <t>Przeworsku w dniu 2 sierpnia 2015 r.</t>
  </si>
  <si>
    <t>Starosta Przeworski</t>
  </si>
  <si>
    <t>Święto chleba - od ziarenka do bochenka</t>
  </si>
  <si>
    <t>Celem operacji jest stworzenie możliwości podniesienia wiedzy w zakresie znajomości regonu i wiedzy ekologicznej, wzmocnienie identyfikacji ze środowiskiem lokalnym oraz budowanie szacunku wobec tradycji. Ponadto zadanie to stanowi doskonały pomysł na edukację wszystkich zainteresowanych dawną wiejską kulturą regionu oraz zapoznanie z techniką wypieku chleba.</t>
  </si>
  <si>
    <t>Przygotowanie i przeprowadzenie wypieku i degustacji  chleba.</t>
  </si>
  <si>
    <t xml:space="preserve">Mieszkańcy gminy Ustrzyki Dolne </t>
  </si>
  <si>
    <t>Dźwiniacz Dolny w dniu 9 lipca 2015 r.</t>
  </si>
  <si>
    <t>Stowarzyszenie Agroturystyczne "Galicyjskie Gospodarstwa Gościnne - Bieszczady"</t>
  </si>
  <si>
    <t>Święto chleba w Parku Buczyna</t>
  </si>
  <si>
    <t>Celem operacji jest możliwość podniesienia edukacji regionalnej i ekologicznej uczestników oraz zaprezentowaie produktów wytwarzanych metodami ekologicznymi.</t>
  </si>
  <si>
    <t>Mieszkańcy gminy Sedziszów Młp.</t>
  </si>
  <si>
    <t>Góra Ropczycka, 15 sierpnia 2015 r.</t>
  </si>
  <si>
    <t>Gmina Sędziszów Małopolski</t>
  </si>
  <si>
    <t>Rykowisko Galicyjskie</t>
  </si>
  <si>
    <t>Celem operacji jest popularyzowanie tradycji łowieckich, promocja walorów przyrodniczych Podkarpacia, ekologii i kultury łowieckiej.</t>
  </si>
  <si>
    <t>Przygotowanie i przeprowadzenie prezentacji i degustacji regionalnych i lokalnych produktów oraz kuchni myśliweskiej.</t>
  </si>
  <si>
    <t>Mieszkańcy gminy Zagórz</t>
  </si>
  <si>
    <t>Zagórz, 22 sierpnia 2015 r.</t>
  </si>
  <si>
    <t>Gmina Zagórz</t>
  </si>
  <si>
    <t>Festiwal Twórczości Ludowej</t>
  </si>
  <si>
    <t>Celem operacji jest aktywizacja mieszkańców obszarów wiejskich, promocja, edukacja wszystkich zainteresowanych dawną wiejską kulturą regionu, twórczością rzemieślników i rękodzielników powiązanych z degustacją tradycyjnych potraw kulinarnych .</t>
  </si>
  <si>
    <t>Przygotowanie i przeprowadzenie prezentacji i degustacji produktów regionalnych i lokalnych.</t>
  </si>
  <si>
    <t>Ogół mieszkańców  Tyrawy Wołowskiej</t>
  </si>
  <si>
    <t>Tyrawa Wołowska, 23 sierpnia 2015 r.</t>
  </si>
  <si>
    <t>Gminny Ośrodek Kultury w Tyrawie Wołoskiej</t>
  </si>
  <si>
    <t>Pilzneński Festiwal Pierogów</t>
  </si>
  <si>
    <t>Celem operacji jest prezentacja słynnych w Pilźnie i całej Polsce pierogów pilźnieńskich z Podkarpacia, wpisanych na Listę Produktów Tradycyjnych Ministerstwa Rolnictwa i Rozwoju Wsi oraz innych wyrobów tradycyjnych i regionalnych.</t>
  </si>
  <si>
    <t>Współorganizacja przedsięwzięcia w zakresie logistycznym wraz z zakupem nagród konkursowych.</t>
  </si>
  <si>
    <t>Mieszkańcy Pilzna, pobliskich okolic oraz mieszkańcy podkarpacia</t>
  </si>
  <si>
    <t>Zwernik, 23 sierpnia 2015 r.</t>
  </si>
  <si>
    <t>Przedsiębiorstwo Przemysłu Mięsnego "Taurus"</t>
  </si>
  <si>
    <t>Parada Konna  w Żarówce</t>
  </si>
  <si>
    <t>Celem operacji jest promocja i popularyzacja aktywnego wypoczynku na obszarach wiejskich, prezentacja ras koni w Czempionacie Hodowlanym
oraz motywacja środowisk lokalnych  do działania na obszarach wiejskich.</t>
  </si>
  <si>
    <t>Zakup nagród do planowanych konkursów.</t>
  </si>
  <si>
    <t>Mieszkańcy gminy Radomyśl Wielki oraz powiatu mieleckiego</t>
  </si>
  <si>
    <t>Żarówka, 23 sierpnia 2015 r.</t>
  </si>
  <si>
    <t xml:space="preserve">Okręgowy Związek Koni w Rzeszowie </t>
  </si>
  <si>
    <t>Pożegnanie wakacji w Rudawce Rymanowskiej</t>
  </si>
  <si>
    <t xml:space="preserve">Celem operacji jest promocja bydła simentalskiego i koni huculskich – rolniczych wizytówek Podkarpacia, a także  współudział w realizacji programu hodowlanego koni rasy huculskiej poprzez organizację próby dzielności obowiązkowej dla wszystkich koni tej rasy, a także promocja walorów przyrodniczych Beskidu Niskiego.
</t>
  </si>
  <si>
    <t>Współorganizacja przedsięwzięcia w zakresie logstycznym.</t>
  </si>
  <si>
    <t>Mieszkańcy gminy Rymanów oraz ogół społeczności województwa podkarpackiego i Polski</t>
  </si>
  <si>
    <t>Rudawka Rymanowska, 28-30 sierpnia 2015 r.</t>
  </si>
  <si>
    <t>Okręgowy Związek Koni w Rzeszowie oraz Polski Związek Hodowców Bydła Simentalskiego</t>
  </si>
  <si>
    <t>Smacznie i zdrowo</t>
  </si>
  <si>
    <t>Celem operacji jest prezentacja regionalnej żywności taradycyjnej charakterystycznej dla powiatu przeworskiego.</t>
  </si>
  <si>
    <t>Mieszkańcy gminy Gać</t>
  </si>
  <si>
    <t>Dębów, 29 sierpnia 2015 r.</t>
  </si>
  <si>
    <t>Stowarzyszenie Liść Dębu w Dębowie</t>
  </si>
  <si>
    <t>Dożynki Wojewódzkie</t>
  </si>
  <si>
    <t>Celem operacji jest promocja produktów głęboko zakorzenionych w regionalnej tradycji i od lat wytwarzanych tymi samymi metodami według tych samych receptur, jak i również do promocja naszego regionu.</t>
  </si>
  <si>
    <t>Mieszkańcy Rzeszowa i województwa podkarpackiego</t>
  </si>
  <si>
    <t>Rzeszowie, 30 sierpnia 2015 r.</t>
  </si>
  <si>
    <t>II Ogólnopolski Konkurs w Przyrządzaniu potraw z wołowiny podkarpackiej</t>
  </si>
  <si>
    <t xml:space="preserve">Celem operacji jest promocja mięsa wołowego pochodzącego z terenu Województwa Podkarpackiego, a także propagowanie tradycji kulinarnej Regionu Podkarpackiego, odkrywanie i promowanie talentów i osobowości kulinarnych, jak i poznawanie nowych trendów w polskiej gastronomi oraz poszukiwanie pomysłów na oryginalne łączenie smaków. Organizowany konkurs jest również doskonałą okazją do ukazania szerszemu gronu odbiorców wielu utalentowanych, ambitnych i nie obawiających się żadnych zawodowych konfrontacji kucharzy z restauracji z całej Polski. </t>
  </si>
  <si>
    <t>Współorganizacja przedsięwzięcia w zakresie logistyki.</t>
  </si>
  <si>
    <t>Rzeszowie, 12 września 2015 r.</t>
  </si>
  <si>
    <t>Ogólnopolskie Stowarzyszenie Przetwórców i Producentów Produktów Ekologicznych "Polska Ekologia"</t>
  </si>
  <si>
    <t>Powidlaki</t>
  </si>
  <si>
    <t>Celem operacji jest kultywowanie tradycji smażenia powideł oraz prezentacja bogactwa i różnorodności lokalnych tradycji kulinarnych regionu.</t>
  </si>
  <si>
    <t>Mieszkańcy gminy Krzeszów</t>
  </si>
  <si>
    <t>Krzeszów, 12-13 września 2015 r.</t>
  </si>
  <si>
    <t>Gminny Ośrodek Kultury w Krzeszowie</t>
  </si>
  <si>
    <t>Podkarpackie Święto Miodu</t>
  </si>
  <si>
    <t>Celem operacji jest  promocja gospodarki pasiecznej i produktów pszczelich z Podkarpacia.</t>
  </si>
  <si>
    <t>Współorganizacja przedsięwzięcia w zakresie logistyki, zakup nagród  w ramach przeprowadzonych konursów.</t>
  </si>
  <si>
    <t>Mieszkańcy Rzeszowa oraz pszczelarze z całego województwa</t>
  </si>
  <si>
    <t>Rzeszowie, 10 października  2015 r.</t>
  </si>
  <si>
    <t>Wojewódzki Związek Pszczelarzy</t>
  </si>
  <si>
    <t>Jesienna Giełda Ogrodnicza</t>
  </si>
  <si>
    <t>Celem operacji jest promocja owoców i warzyw, materiału szkółkarskiego,  przetworów owocowo – warzywnych, miodów i innych produktów pszczelich. Podczas Giełdy będą miały miejsce prezentacje podkarpackich win, maszyn i urządzeń stosowanych w produkcji ogrodniczej oraz rękodzieła ludowego, a także seminaria, itp.</t>
  </si>
  <si>
    <t>Mieszkańcy gminy Boguchwała oraz rolnicy i ogrodnicy z całego województwa</t>
  </si>
  <si>
    <t>Boguchwała, 3-4 października 2015 r.</t>
  </si>
  <si>
    <t>Podkarpacki Ośrodek Doradztwa Rolniczego w Boguchwale</t>
  </si>
  <si>
    <t>Zakup nagród w konkursie na najlepsze gospodarstwo ekologiczne</t>
  </si>
  <si>
    <t>Celem operacji jest identyfikacja i  szerzenie dobrych praktyk w zakresie rolnictwa ekologicznego, wdrażanie takich rozwiązań w gospodarstwach rolnych oraz rozpowszechnianie wiedzy z zakresu rolnictwa ekologicznego</t>
  </si>
  <si>
    <t>Zakup nagród dla laureatów konkursu.</t>
  </si>
  <si>
    <t>Mieszkańcy powiatu mieleckiego</t>
  </si>
  <si>
    <t>Boguchwała, październik 2015 r.</t>
  </si>
  <si>
    <t>Agropolska</t>
  </si>
  <si>
    <t>Celem operacji jest wyóżnienie  i promocja wysokiej jakości produktów spożywczych odznaczających się tradycyjną metotą wytwarzania, szczególnymi walorami jakościowymi, smakowymi i zapachowymi, estetycznym opakowaniem, wytwarzanymi przez producentów z całej Polsi, które ze względu na dostępność, oryginalność i popularność wśród konsumentów reprezentują poziom godny naśladowania.</t>
  </si>
  <si>
    <t>Właściciele gospodarstw ekologicznych</t>
  </si>
  <si>
    <t>Rzeszowie w dniu 12 września 2015 r.</t>
  </si>
  <si>
    <t>70 lecie KGW w Kobylanach - tradycyjna kuchnia i lokalne zwyczaje</t>
  </si>
  <si>
    <t>Celem operacji jest kultywowanie lokalnej tradyci kulinarnej oraz obrzędowej koła gospodyń wiejskch z Kobylan.</t>
  </si>
  <si>
    <t>Przygotowanie i przeprowadzenie prezentacji i degustacji produktów regionalnych i lokalnych oraz zabezpieczenie logistyczne operacji.</t>
  </si>
  <si>
    <t>Ogół społeczeństwa z województwa podkarpackiego i Polski</t>
  </si>
  <si>
    <t>Kobylany, 10 października 2015 r.</t>
  </si>
  <si>
    <t>klub LKS Viktoria Kobylany</t>
  </si>
  <si>
    <t xml:space="preserve">Realizacja zespołu przedsięwzięć związanych z promocją regionalnego dziedzictwa kulinarnego, kulturowego, zwyczajów i tradycji, lokalnego folkloru </t>
  </si>
  <si>
    <t xml:space="preserve">Celem operacji jest zwiększanie przedsiębiorczości i promocja zdrowej żywności, która wspomaga rozwój obszarów wiejskich, poprzez umożliwienie rolnikom zarobkowania w ich własnych regionach. Wspomaga ponadto  działania zmierzające do zachowania dziedzictwa kulturowego wsi. </t>
  </si>
  <si>
    <t>Współorganizacja przedsięwzięć promujących podkarpacką kuchnię poprzez prezentacje produktów tradycyjnych charakterystycznych dla poszczególnych regionów Podkarpacia</t>
  </si>
  <si>
    <t xml:space="preserve">III i IV kwartale 2015 r.                                                                                                                                                                                                                                                                                                                                                                                                                                                                                                                                                                                                                                                                                                                                                                                                                                                                                                   </t>
  </si>
  <si>
    <t xml:space="preserve">Oszczędność powstała w wyniku stosowania Ustawy Prawo zamówień publicznych. </t>
  </si>
  <si>
    <t>Oszczędność powstała w wyniku stosowania Ustawy Prawo zamówień publicznych oraz małej aktywności Partnerów Sieci.</t>
  </si>
  <si>
    <t>Dwuletni plan operacyjny KSOW na lata 2014-2015 dla województwa kujawsko-pomorskiego</t>
  </si>
  <si>
    <t>Dz. KSOW</t>
  </si>
  <si>
    <t>Harmonogram /
 termin realizacji</t>
  </si>
  <si>
    <t>V Kujawsko-Pomorskie Forum Turystyki Wiejskiej</t>
  </si>
  <si>
    <t>aktywizacja mieszkańców wsi w kierunku dywersyfikacji zatrudnienia poprzez twoerzenie nowych miejsc pracy związanych z rozwojem turystyki na terenach wiejskich regionu, opracowanie produktó sieciowych przez aktywny udział usługodawców z tych terenów</t>
  </si>
  <si>
    <t>właściciele gospodarstw agroturystycznych</t>
  </si>
  <si>
    <t>III i IV kw. 2015 r.</t>
  </si>
  <si>
    <t>Organizacja Regionalnego Konkursu Agro-Wczasy</t>
  </si>
  <si>
    <t>popularayzacja oraz promocja agroturystyki i turystyki wiejskiej województwa kujawsko-pomorskiego</t>
  </si>
  <si>
    <t>właściciele agroturystyk</t>
  </si>
  <si>
    <t>Kujawsko-Pomorski Ośrodek Doradztwa Rolniczego w Minikowie</t>
  </si>
  <si>
    <t>XXXII Wojewódzki Dzień Pszczelarza</t>
  </si>
  <si>
    <t>propagowanie wśród uczestników wiedzy o pszczołach ich znaczącego oddziływania na ekosystem. Roli produktów pszczelich w profilaktyce i leczeniu chorób cywilizacyjnych. Wymiana doświadczeń hodowców pszczół. Integracja środowisk.</t>
  </si>
  <si>
    <t>impreza plenerowa z  częścią merytoryczną - wykładową i prelekcjami</t>
  </si>
  <si>
    <t>pszczelarze, ogół społeczeństwa, potencjalni beneficjenci PROW 2014-2020</t>
  </si>
  <si>
    <t>Regionalny Związek Pszczelarzy w Toruniu</t>
  </si>
  <si>
    <t xml:space="preserve">Wizyta studyjna: „Czy interior może konkurować z turystycznym wybrzeżem? Doświadczenia UE” </t>
  </si>
  <si>
    <t>aktywizacja mieszkańców wsi w kierunku dywersyfikacji zatrudnienia poprzez twoerzenie nowych miejsc pracy związanych z rozwojem turystyki wiejskiej,w oprciu o przykłady z Unii Europejskiej</t>
  </si>
  <si>
    <t>właściciele gospodarstw agroturystycznych, stowarzyszenia zrzeszające właścicieli gospodarstw, instytucje wspierające obszary wiejskie</t>
  </si>
  <si>
    <t>Międzynarodowe Sympozjum naukowe dla doktorantów i studentów uczelni rolniczych pt "Innowacyjne badania w rolnictwie i na rzecz rozwoju obszarów wiejskich"</t>
  </si>
  <si>
    <t>wymiana poglądów oraz stworzenie możliwości prezentacji własnych badań naukowych o charakterze innowacyjnym, możliwych do praktycznego wykorzystania w produkcji rolniczej, przetwórstwie i rozwoju obszarów wiejskich</t>
  </si>
  <si>
    <t>sympozjum</t>
  </si>
  <si>
    <t>doktoranci i studenci uczelni rolniczych</t>
  </si>
  <si>
    <t>Uniwersytet Technologiczno-Przyrodniczy im. J.J Śniadeckich z siedzibą w Bydgoszczy</t>
  </si>
  <si>
    <t>Promocja zrównoważonego rozwoju obszarów wiejskich w mediach</t>
  </si>
  <si>
    <t>informowanie społeczeństwa o polityce rozwoju obszarów wiejskich poprzez promowanie operacji, które zostały zrealizowane przy wsparciu EFRROW.</t>
  </si>
  <si>
    <t>felietony w telewzji</t>
  </si>
  <si>
    <t>ogół społeczeństwa, potencjalni beneficjenci PROW 2014-2020</t>
  </si>
  <si>
    <t>II edycja Europejskiego Kongresu Menadżerów Agrobiznesu</t>
  </si>
  <si>
    <t>transfer wiedzy nt. programów rolniczych do środowiska agrobiznesu i mieszkańców obszarów wiejskich</t>
  </si>
  <si>
    <t>członkowie Związku Pracodawców - Dzierżawców i Właścicieli Rolnych</t>
  </si>
  <si>
    <t>Związek Pracodawców-Dierżawców i Właścicieli Rolnych</t>
  </si>
  <si>
    <t>Organizacja imprezy pn. "Święto kapusty" w Brukach Unisławskich</t>
  </si>
  <si>
    <t>prezentacja dziedzictwa obszaru Doliny Dolnej Wisły, poprzez organizację imprezy pn. "Święto Kapusty", podczas której będzie promowany produkt regionalny.</t>
  </si>
  <si>
    <t>imprezy plenerowe</t>
  </si>
  <si>
    <t>Gminny Ośrodek Kultury w Unisławiu</t>
  </si>
  <si>
    <t>Produkty tradycyjne szansą na rozwój polskiego rolnictwa</t>
  </si>
  <si>
    <t>zwiększenie aktywności mieszkańcow po przez udział w konferencji, pormocja produktów, odtworzenie suszarni owoców</t>
  </si>
  <si>
    <t>publikacja/konferencja</t>
  </si>
  <si>
    <t>lokalni producenci</t>
  </si>
  <si>
    <t xml:space="preserve">Stowarzyszenie Strzelecka Dolina </t>
  </si>
  <si>
    <t>Promocja zrównoważonego rozwoju obszarów wiejskich powiatu sępoleńskiego poprzez  zaproponowanie mieszkańcom alternatywnych żródeł dochodu poza rolnictwem</t>
  </si>
  <si>
    <t>wskazanie mieszkańcom powiatu sępoleńskiego możliwości zatrudnienie poza rolnictwem poprzez zajęcia warsztatowe</t>
  </si>
  <si>
    <t>warsztaty</t>
  </si>
  <si>
    <t>Stowarzyszenie Nasza Krajna</t>
  </si>
  <si>
    <t>Międzynardowe Targi Rolno-Spożywcze Grune Woche, Berlin 2016</t>
  </si>
  <si>
    <t>umożliwienie firmom przetwórstwa spożywczego udziału i prezentacji swoich wyrobów podczas jednych z największych  zagranicznych  tagów rolno-spożywczych w Europie, prezentacja potencjału rolnictwa z regionu</t>
  </si>
  <si>
    <t>targi, stoisko regionalne</t>
  </si>
  <si>
    <t>wystawy - producenci żywności, konsumenci z Niemiec</t>
  </si>
  <si>
    <t>Wystawa stołów wigilijnych</t>
  </si>
  <si>
    <t>aktywizacja mieszkańców wsi i dywersyfikacja zatrudnienia, promocja żywności tradycyjnej i produktów regionalnych</t>
  </si>
  <si>
    <t>wystawa</t>
  </si>
  <si>
    <t>kobiety zrzeszone w kołach gospodyń wiejskich, ogół społeczeństwa, ewentualni beneficjenci PROW</t>
  </si>
  <si>
    <t>Regionalny Związek Rolników, Kółek i Organizacji Rolniczych w Toruniu</t>
  </si>
  <si>
    <t>Wyjazd studyjny na XXVIII Europejską Wystawę Drobnego Inwentarza w Metz</t>
  </si>
  <si>
    <t>poszerzenie wiedzy uczestników z zakresu hodowli drobiu</t>
  </si>
  <si>
    <t>wyjazd studyjny na targi</t>
  </si>
  <si>
    <t xml:space="preserve">hodowcy drobiu, przedstawiciele instytucji doradczych specjalści z zakresu drobiarstwa </t>
  </si>
  <si>
    <t>Bydgoskie Stowarzyszenie Hodowców Gołębi Rasowych i Drobnego Inwentarza z siedzibą w Serocku</t>
  </si>
  <si>
    <t>Promocja produktów lokalnych i tradycyjnych podczas Targów "Smaki regionów"</t>
  </si>
  <si>
    <t>promocja produktów lokalnych i tradycyjnych regionu Kujaw i Pomorza</t>
  </si>
  <si>
    <t>wystawcy - producenci żywności tradycyjnej, mieszkańcy miast i odwiedzający targi</t>
  </si>
  <si>
    <t>26-03 do 24-09-2015</t>
  </si>
  <si>
    <t>03-08-2015 do 22-09-2015</t>
  </si>
  <si>
    <t>01-03 do 22-08-2015</t>
  </si>
  <si>
    <t>12-08 do 30-11.2015</t>
  </si>
  <si>
    <t>17-09-2015 do 19-09-2015</t>
  </si>
  <si>
    <t>01-09-2015 do 30-10-2015</t>
  </si>
  <si>
    <t>19-09-2015 do 19-09-2015</t>
  </si>
  <si>
    <t>01-10-2015 do 30-11-2015</t>
  </si>
  <si>
    <t>15-09-2015 do 30-11-2015</t>
  </si>
  <si>
    <t>11-08-2015 do 15-12-2015</t>
  </si>
  <si>
    <t>14-12-2015 do 24-12-2015</t>
  </si>
  <si>
    <t>11-11-2015 do 15-11-2015</t>
  </si>
  <si>
    <t>24-30.10.2015</t>
  </si>
  <si>
    <t>Wnioskowanie o zmianę terminów w kolumnie „Harmonogram/termin realizacji”, Planu operacji SR KSOW dostosowując je do faktycznego okresu przygotowania, realizacji i rozliczenia projektu. Ponieważ dotychczas nie jest znana procedura ubiegania się o środki w ARiMR, w tym nie jest określone jakie załączniki będą potrzebne do weryfikacji wniosków, może okazać się, że  zapisy pierwotnie przyjęte w Planie Operacyjnym nie są właściwe – określają termin przeprowadzenia imprezy „punktowo”, a nie zawierają okresu, w którym przeprowadzana są zapytania, zamówienia, rozliczenia. Dlatego też postuluje się zmianę PO 2014-2015 w tym zakresie.</t>
  </si>
  <si>
    <t>j.w.</t>
  </si>
  <si>
    <t>Dwuletni plan operacyjny KSOW na lata 2014-2015 dla województwa podlaskiego</t>
  </si>
  <si>
    <t>1.</t>
  </si>
  <si>
    <t>Udział ze stoiskiem informacyjno-promocyjnym w Targach "Smaki Regionów" w Poznaniu</t>
  </si>
  <si>
    <t>Celem operacji jest udział przedstawicieli Departamentu Rolnictwa i Obszarów Rybackich w targach „Smaki Regionów”, prezentacja i promocja tradycyjnej, regionalnej żywności wysokiej jakości z województwa podlaskiego.</t>
  </si>
  <si>
    <t>Udział ze stoiskiem informacyjno-promocyjnym w Targach "Smaki Regionów" w Poznaniu - Stoisko o charakterze informacyjno-promocyjnym (przyprawy, zioła z terenu województwa podlaskiego) z elementami degustacji regional-nych potraw (laureaci „Pereł 2015”).</t>
  </si>
  <si>
    <t>Ogół społeczeństwa Polski</t>
  </si>
  <si>
    <t>18.09 - 22.09.2015</t>
  </si>
  <si>
    <t>2.</t>
  </si>
  <si>
    <t>Udział ze stoiskiem informacyjno – promocyjnym w VIII Międzynarodowych Targach Żywności Ekologicznej i Regionalnej „Natura Food” w Łodzi.</t>
  </si>
  <si>
    <t>Celem operacji jest  udział przedstawicieli Departamentu Rolnictwa i Obszarów Rybackich w VIII Międzynarodowych Targach Żywności Ekologicznej i Regionalnej „Natura Food” w Łodzi jest prezentacja żywności ekologicznej z województwa podlaskiego.</t>
  </si>
  <si>
    <t xml:space="preserve">Stoisko o charakterze informacyjno-promocyjnym (przyprawy, zioła z terenu województwa podlaskiego) </t>
  </si>
  <si>
    <t>01.10 - 04.10.2015</t>
  </si>
  <si>
    <t>3.</t>
  </si>
  <si>
    <t>Nowoczesna i tradycyjna - „Rola aktywności kobiet i kobiecych organizacji pozarządowych w zrównoważonym rozwoju obszarów wiejskich oraz w tworzeniu i kultywowaniu kultury i tradycji”.</t>
  </si>
  <si>
    <t>Zakładane cele operacji:
- podniesienie aktywności i kompetencji oraz świadomości uczestnictwa w realizacji polityki zrównoważonego rozwoju obszarów wiejskich w oparciu o dobre praktyki w zakresie dziedzictwa kulturowego i przyrodniczego wsi, kobiecych organizacji pozarządowych, działających na obszarach wiejskich,
- zwiększenie możości kobiet wiejskich, zachęcające do podejmowania własnych inicjatyw gospodarczych.</t>
  </si>
  <si>
    <t>30 - 50 kobiet z terenu powiatu białostockiego</t>
  </si>
  <si>
    <t xml:space="preserve"> IV kw. 2015</t>
  </si>
  <si>
    <t>4.</t>
  </si>
  <si>
    <t>„Innowacyjność w produkcji rolnej czynnikiem zmniejszenia zużycia zasobów”</t>
  </si>
  <si>
    <t xml:space="preserve">Zwiększenie rentowności gospodarstw i ich konkurencyjności poprzez promocję innowacyjnych roz-wiązań w zakresie rozrodu i żywienia zwierząt oraz uprawy roślin. Realizacja założonych celów pozwoli na promocję postaw ekologicznych i w efekcie na wzrost efektywności produkcji przy zmniejszonym zużyciu zasobów. </t>
  </si>
  <si>
    <t xml:space="preserve">Operacja zakłada przeprowadzenie jednodniowego szkolenia „Innowacyjność w produkcji rolnej czynnikiem zmniejszenia zużycia zasobów” </t>
  </si>
  <si>
    <t xml:space="preserve">właściciele gospodarstw rolnych na terenie Województwa Podlaskiego, </t>
  </si>
  <si>
    <t>5.</t>
  </si>
  <si>
    <t>10, 13</t>
  </si>
  <si>
    <t xml:space="preserve">1, 2 </t>
  </si>
  <si>
    <t>"Natura na talerzu  - Kiermasz zdrowej Żywności"</t>
  </si>
  <si>
    <t>Celem operacji jest rozwój i promocja lokalnych producentów, usług i produktów lokalnych, popularyzacja kuchni lokalnej oraz wymiana doświdczeń.</t>
  </si>
  <si>
    <t>Operacja zakłada: I etap - organizacja kiermaszu, II etap - Kiermasz pn. Natrua na talerzu-kiermasz zdrowej zywności, III etap - folder promujący produkt lokalny.</t>
  </si>
  <si>
    <t xml:space="preserve">lokalni producenci i wytwórcy /mieszkańcy województwa podlaskiego </t>
  </si>
  <si>
    <t>IV kw. 2015</t>
  </si>
  <si>
    <t>6.</t>
  </si>
  <si>
    <t>4, 5</t>
  </si>
  <si>
    <t>Kontynuacja przedsięwzięcia "Bezpieczna praca w gospodarstwie rolnym"</t>
  </si>
  <si>
    <t>Celem operacji jest emisja w TV filmu edukacyjnego pt. "Bezpieczne rozwiązanie techniczne, technologiczne i organizacyjne w gospodarstwie rolnym"</t>
  </si>
  <si>
    <t xml:space="preserve">emisja filmu edukacyjnego </t>
  </si>
  <si>
    <t>mieszkańcy województwa podlaskiego</t>
  </si>
  <si>
    <t>7.</t>
  </si>
  <si>
    <t>1, 5</t>
  </si>
  <si>
    <t>Etno-design – Dochodowa tradycja</t>
  </si>
  <si>
    <t xml:space="preserve">Cele projektu:
- podniesienie jakości, poziomu życia rodzin poprzez dodatkowe źródło zarobkowania
- ochrona i zachowanie dziedzictwa kulturowego, poprzez promowanie tradycyjnych wzorów ludowych </t>
  </si>
  <si>
    <t>Zadanie polega na przeprowadzeniu 3 modułów warsztatowych 2 grupach odbiorców (po 10 osób) w małych miejscowościach województwa.</t>
  </si>
  <si>
    <t>8.</t>
  </si>
  <si>
    <t>3, 4, 5</t>
  </si>
  <si>
    <t>III Targi Leśne „Las i My”</t>
  </si>
  <si>
    <t xml:space="preserve">W wyniku realizacji operacji nastąpi:
zwiększenie świadomości społeczeństwa nt. innowacji w leśnictwie poprzez zapoznanie się z pokazem najnowszych technologii w sektorach związanych z gospodarką leśną i przemysłem drzewnym, zapoznanie mieszkańców Podlasia z aktualną ofertą maszyn do zagospodarowania lasu, poszerzenie wiedzy z zakresu leśnictwa i ochrony środowiska poprzez doradztwo przedstawicieli branży leśnej i drzewnej, zmniejszenie ilości wypadków przy pracach leśnych poprzez udział w szkoleniach i prezentacjach poświęconych bezpiecznym technikom  pozyskania i przetwórstwa surowca drzewnego, ukazanie piękna i bogactwa przyrodniczego polskich lasów oraz prowokowanie do konkretnych działań na rzecz ich ochrony, itp. </t>
  </si>
  <si>
    <t xml:space="preserve">Operacja zakłada przeprowadzenie pokazów maszyn wielooperacyjnych (harwesterów) w trakcie III Targów Leśnych „Las i My” w dniach 10-11.10.2015 r. </t>
  </si>
  <si>
    <t>9.</t>
  </si>
  <si>
    <t>II, VI</t>
  </si>
  <si>
    <t>Innowacja i tradycja kluczem zintegrowanego rozwoju obszarów wiejskich - sieciowanie wiosek tematycznych województwa podlaskiego</t>
  </si>
  <si>
    <t>Celem głównym PROW 2014 – 2020 jest poprawa konkurencyjności rolnictwa, zrównoważone zarzą-dzanie zasobami naturalnymi i działania w dziedzinie klimatu oraz zrównoważony rozwój terytorialny obszarów wiejskich.</t>
  </si>
  <si>
    <t>Wyjazd studyjny - 2 dni oraz  seminarium pn. "Sieciowania wiosek tematycznych w województwie podlaskim"</t>
  </si>
  <si>
    <t>członkowie Stowarzyszeń oraz osoby niezrzeszone, mieszkańcy województwa podlaskiego, przedstawiciele Lokalnych Grup Działania, czy samorządu terytorialnego.</t>
  </si>
  <si>
    <t>10.</t>
  </si>
  <si>
    <t>III, VI</t>
  </si>
  <si>
    <t>Lokalna marka żywnościowa szansą rozwoju obszarów wiejskich na przykładzie  województwa dolnośląskiego.</t>
  </si>
  <si>
    <t>Operacja zrealizowane będzie w formie wyjazdu studyjnego, którego cele to: 1. Uczestnicy wyjazdu studyjnego zapoznają się z zasadami tworzenia partnerstwa dla potrzeb promowania swego regionu i lokalnej marki żywnościowej.
2. Zrozumienie swej roli w zrównoważonym rozwoju obszarów wiejskich.
3. Poznanie instrumentów kreowania miejsc pracy na terenach wiejskich.</t>
  </si>
  <si>
    <t>W ramach operacji zakładany jest trzydniowy wyjazd studyjny do województwa dolno-śląskiego dla 25 uczestników (partnerzy KSOW – wytwórcy podlaskich kulinarnych pro-duktów regionalnych).</t>
  </si>
  <si>
    <t>mieszkańcy obszarów wiejskich zaangażowani w wytwarzanie kulinarnych produk-tów regionalnych, prowadzący lub zamierzający prowadzić produkcję i sprzedaż na zasadach mol lub sprzedaży bezpośredniej.</t>
  </si>
  <si>
    <t>11.</t>
  </si>
  <si>
    <t>Konferencja: „Sztuka mediacji w celu polubownego załatwiania sporów mieszkańców obszarów wiejskich”</t>
  </si>
  <si>
    <t>Celem przedsięwzięcia będzie przeszkolenie pracowników gmin oraz przedstawicieli Podlaskiej Izby Rolniczej z zakresu mediacji. Pozwoli to zdobyć wiedzę w jaki sposób należy rozwiązywać spory na drodze polubownej aby unikać długotrwałych i kosztownych procesów sądowych. Jednocześnie jak należy prowadzić negocjacje aby ich wynik był zadawalający dla obu stron sporu.</t>
  </si>
  <si>
    <t>konferencja jednodniowa</t>
  </si>
  <si>
    <t xml:space="preserve">Podlaska Izba Rolnicza jako instytucja reprezentująca interesy wsi i jej mieszkańców zauwa-żyła potrzebę zorganizowania konferencji o charakterze szkoleniowym dla pracowników gmin oraz przedstawicieli Podlaskiej Izby Rolniczej z zakresu mediacji. </t>
  </si>
  <si>
    <t>12.</t>
  </si>
  <si>
    <t>1, 2, 3, 5</t>
  </si>
  <si>
    <t xml:space="preserve">Podlaskie Konferencje Ekoturystyczne- szansą rozwoju lokalnych społeczności </t>
  </si>
  <si>
    <t xml:space="preserve">Głównym celem operacji jest ukierunkowanie na wspieranie i promocje rozwoju obszarów iwejskich zarówno w aspekcie społecznym jak i gospodarczymopartym na nowym sposobie myślenia o rosnącej aktywności gospodarczej (pozarolniczej) na obszarach wiejskich  </t>
  </si>
  <si>
    <t xml:space="preserve">Operacja zakłada zorganizowanie oraz przeprowadzenie dwóch całodniowych konferencji o tej samej tematyce, w dwóch różnych miejscach województwa podlaskiego w dwóch wybranych dniach w okresie 19-23 października b.r. 
Pierwsza odbędzie się w Supraślu  druga w Augustowie
W trakcie trwania konferencji zostanie utworzone stoisko prezentacyjne, składające się z produktów lokalnych i regionalnych przywiezionych i udostępnionych przez uczestników. 
</t>
  </si>
  <si>
    <t>120 osób (w tym przedsiębiorcy turystyczni, producenci produktów lokalnych, osoby fizyczne zainteresowane turystyką oraz przedstawiciele jednostek samorządu terytorialnego i organizacji pozarządowych )</t>
  </si>
  <si>
    <t>VII kwartał 2015</t>
  </si>
  <si>
    <t>Dwuletni plan operacyjny KSOW na lata 2014-2015 dla województwa wielkopolskiego</t>
  </si>
  <si>
    <t>Druk publikacji „Wzorowa PROWincja – dobre praktyki wykorzystania PROW 2007-2013 w województwie wielkopolskim”</t>
  </si>
  <si>
    <t xml:space="preserve">Upowszechnienie informacji o przykładach wykorzystania środków PROW 2007-2013 w województwie wielkopolskim – jako dobrych praktykach, z których potencjalni beneficjenci będą mogli czerpać inspirację do realizowania inwestycji ze środków PROW 2014 -2020. 
</t>
  </si>
  <si>
    <t xml:space="preserve">Publikacja </t>
  </si>
  <si>
    <t xml:space="preserve">Grupą docelową realizacji operacji są mieszkańcy obszarów wiejskich – potencjalni beneficjenci PROW 2014 – 2020.   </t>
  </si>
  <si>
    <t xml:space="preserve">10.08 do 31.08.2015 </t>
  </si>
  <si>
    <t>III Światowy Festiwal Wikliny i Plecionkarstwa</t>
  </si>
  <si>
    <t xml:space="preserve">Ochrona i promocja regionalnego dziedzictwa kulturowego, ochrona ginących zawodów; wymiana wiedzy i doświadczeń. Promocja wykorzystania wikliny w nowych obszarach życia społecznego, a także w rozwoju gospodarczym obszarów wiejskich. </t>
  </si>
  <si>
    <t>Operacja o charakterze promocyjno-wystawienniczym</t>
  </si>
  <si>
    <t xml:space="preserve">Wikliniarze, plecionkarze - przedstawiciele ginących zawodów z całego świata, osoby zainteresowane rozwojem gospodarczym z wykorzystaniem naturalnego, lokalnego potencjału, mieszkańcy województwa wielkopolskiego. </t>
  </si>
  <si>
    <t xml:space="preserve">21-23.08.2015 </t>
  </si>
  <si>
    <t>Ogólnopolskie Stowarzyszenie Plecionkarzy i Wikliniarzy</t>
  </si>
  <si>
    <t xml:space="preserve">Wielkopolskie Święto Mleka w Powiecie            Kolskim </t>
  </si>
  <si>
    <t xml:space="preserve">Wzrost świadomości społeczeństwa dotyczącej zdrowotnych walorów mleka i jego przetworów. 
Promocja regionalnych produktów wysokiej jakości. 
Upowszechnienie wiedzy o potencjale wielkopolskiego mleczarstwa. 
Integracja środowisk i rozwój obszarów wiejskich. </t>
  </si>
  <si>
    <t xml:space="preserve">Konsumenci i potencjalni konsumenci wyrobów mleczarskich - dzieci i rodzice, 
rolnicy producenci mleka, a także producenci innych surowców do produkcji żywności. 
Społeczeństwo województwa wielkopolskiego ze szczególnym uwzględnieniem mieszkańców powiatu kolskiego. </t>
  </si>
  <si>
    <t>22.08.2015</t>
  </si>
  <si>
    <t>Okręgowa Spółdzielnia Mleczarska w Kole</t>
  </si>
  <si>
    <t xml:space="preserve">XIV Ogólnopolski Festiwal Starych Ciągników i Maszyn Rolniczych im. Jerzego Samelczaka </t>
  </si>
  <si>
    <t xml:space="preserve">Wspieranie lokalnego rozwoju na obszarach wiejskich. Kultywowanie i ochrona dziedzictwa kulturowego wsi. Popularyzacja wiedzy o tradycjach rolniczych, wymiania doświadczeń i zainteresowań zbieraniem, restaurowaniem i kolekcjonowaniem zabytkowych ciągników i maszyn rolniczych. Ochrona oraz zachowanie kultury ludowej i tradycji dawnej pracy na wsi oraz do wzrost aktywności mieszkańców. </t>
  </si>
  <si>
    <t xml:space="preserve">Operacja o charakterze wystawienniczym </t>
  </si>
  <si>
    <t xml:space="preserve">Impreza rodzinna skierowana do mieszkańców Województwa Wielkopolskiego, w tym potencjalnych beneficjentów PROW 2014-2020. Wystawcy oraz  kolekcjonerzy starych ciągników i maszyn rolniczych z kraju i zagranicy. </t>
  </si>
  <si>
    <t xml:space="preserve">22-23.08.2015 </t>
  </si>
  <si>
    <t>Gmina Lipno</t>
  </si>
  <si>
    <t>Dożynki Prezydenckie Spała 2015</t>
  </si>
  <si>
    <t xml:space="preserve">Promowanie osiągnięć w dziedzinie rolnictwa i przetwórstwa rolno-spożywczego, a także wymiana wiedzy i doświadczeń pomiędzy rolnikami i producentami. Celem operacji jest także zachowanie dziedzictwa kulturowego wsi, w tym obrzędowości związanej ze zbiorem plonów. </t>
  </si>
  <si>
    <t xml:space="preserve">Grupami  docelowymi są: rolnicy i producenci rolni, samorządowcy oraz społeczeństwo, szczególnie mieszkańcy obszarów wiejskich </t>
  </si>
  <si>
    <t xml:space="preserve">12-13.09.2015 r. </t>
  </si>
  <si>
    <t>Plebiscyt dla Kół Gospodyń Wiejskich</t>
  </si>
  <si>
    <t>Wzrost poziomu aktywności społecznej na obszarach wiejskich. Promocja działalności Kół Gospodyń Wiejskich.</t>
  </si>
  <si>
    <t>Plebiscyt w prasie o zasięgu regionalnym</t>
  </si>
  <si>
    <t xml:space="preserve">Grupami docelowymi są: koła gospodyń wiejskich z terenu województwa wielkopolskiego, mieszkańcy obszarów wiejskich Wielkopolski. </t>
  </si>
  <si>
    <t xml:space="preserve">19.09.2015 r. </t>
  </si>
  <si>
    <t>Polska Press Poznań (Głos Wielkopolski)</t>
  </si>
  <si>
    <t>Targi Smaki Regionów</t>
  </si>
  <si>
    <t xml:space="preserve">Promocja regionalnej żywności wysokiej jakości, wytwarzanej z wykorzystaniem lokalnych surowców,  tradycji kulinarnych i nowoczesnych metod pozwalających zachować wartości odżywcze.  </t>
  </si>
  <si>
    <t>Operacja o charakterze wystawienniczym</t>
  </si>
  <si>
    <t xml:space="preserve">Odwiedzajacy targi, potencjalni konsumenci  produktów rolno- spożywczych, producencji żywności wysokiej jakości- wystawcy podczas targów. </t>
  </si>
  <si>
    <t>19-22.09.2015</t>
  </si>
  <si>
    <t xml:space="preserve">Plebiscyt "SuperRolnik Wielkopolski" </t>
  </si>
  <si>
    <t xml:space="preserve">Identyfikacja i promocja najlepszych rolników w Wielkopolsce, którzy osiągają najlepsze wyniki w produkcji roslinnej i zwierzęcej z wykorzystaniem nowoczesnych metod, a także przy wspraciu środkow PROW. Promocja osiągnięć wielkopolskiego rolnictwa jako producenta surowców wykorzystywanych w produkcji żywności. </t>
  </si>
  <si>
    <t>Plebiscyt w prasie lokalnej i regionalnej</t>
  </si>
  <si>
    <t xml:space="preserve">Wielkopolscy rolnicy i mieszkańcy województwa wielkopolskiego.  </t>
  </si>
  <si>
    <t xml:space="preserve">4.10.2015 </t>
  </si>
  <si>
    <t>I, VI</t>
  </si>
  <si>
    <t>Konferencja "Wieś Polska - Wieś Innowacyjna"</t>
  </si>
  <si>
    <t>Konferencja</t>
  </si>
  <si>
    <t>Operacja jest adresowana do lokalnych środowisk wiejskich, lokalnych liderów wiejskich zaangażowanych w realizację różnego rodzaju zadań i przedsięwzięć na terenie swoich sołectw. Zdobyta wiedza będzie rozpowszechniana podczas spotkań organizowanych z mieszkańcami sołectw.</t>
  </si>
  <si>
    <t>28.10.2015</t>
  </si>
  <si>
    <t>Krajowe Stowarzyszenie Sołtysów</t>
  </si>
  <si>
    <t>Wystawa fotograficzna "Nowe oblicze wielkopolskiej wsi - dobre praktyki PROW 2007-2013"</t>
  </si>
  <si>
    <t>Promocja dobrych praktyk - projektów zrealizowanych przez beneficjentów PROW 2007-2013 na terenie województwa wielkopolskiego.                 Wzrost świadomości mieszkańcówwojewództwa wielkopolskiego na temat roli UE i funduszy unijnych w dokonaniu pozytywnych zmian i aktywizacji mieszkańców obszarów wiejskich Wielkopolski.</t>
  </si>
  <si>
    <t>Grupą docelową jest ogół społeczeństwa - mieszkańców Wielkopolski, beneficjenci i potencjalni beneficjenci funduszy UE (PROW).</t>
  </si>
  <si>
    <t>10-11.2015</t>
  </si>
  <si>
    <t>"Dzień Św. Marcina w Brukseli"</t>
  </si>
  <si>
    <t>Promocja regionalnego dziedzictwa kulturowego i kulinarnego, a także regionalnych produktów wysokiej jakości. Promocja działań i aktywności wielkopolskich LGD-ów na forum międzynarodowym</t>
  </si>
  <si>
    <t>Przedstawiciele instytucji unijnych, placówek dyplomatycznych, europejskich regionów i miast.</t>
  </si>
  <si>
    <t>18.11.2015</t>
  </si>
  <si>
    <t>Wieczerza Wigilijna – kultywowanie tradycji bożonarodzeniowych</t>
  </si>
  <si>
    <t xml:space="preserve">Propagowanie działań służących zachowaniu tradycji i zwyczajów wielkopolskiej wsi; poszerzenie wiedzy uczestników spotkania na temat tradycji związanych z obchodami Świąt Bożego Narodzenia, edukacja młodego pokolenia liderek wiejskich w zakresie dbałości o zachowanie tradycji i zwyczajów wsi, wymiana doświadczeń na temat realizacji podobnych działań w różnych rejonach województwa, ułatwienie kontaktów oraz współpracy.   
</t>
  </si>
  <si>
    <t xml:space="preserve">Konferencja połączona               z wystawą i warsztatami </t>
  </si>
  <si>
    <t>Liderki rozwoju lokalnego, przedstawicielki kół gospodyń wiejskich, osoby aktywnie działające na rzecz rozwoju obszarów wiejskich z całej Wielkopolski.</t>
  </si>
  <si>
    <t>28.11.2015 r.</t>
  </si>
  <si>
    <t xml:space="preserve">Wielkopolska Izba Rolnicza </t>
  </si>
  <si>
    <t>Zakup artykułów informacyjno-promocyjnych na wydarzenia targowe i wystawiennicze organizowane bądź współorganizowane przez Samorząd Województwa Wielkopolskiego</t>
  </si>
  <si>
    <t>Wzrost świadomości mieszkańców na temat możliwości finansowania przedsięwzięć w ramach PROW 2014-2020, przyczyniających się do poprawy jakości życia na obszarach wiejskich, aktywizujących mieszkańców lokalnych społeczności. Ponadto, realizacja operacji zwiększy rozpowszechnianie wizualnej marki PROW.</t>
  </si>
  <si>
    <t>Gadżety</t>
  </si>
  <si>
    <t>Beneficjenci i potencjalni beneficjenci PROW 2014-2020</t>
  </si>
  <si>
    <t>30.11.2015</t>
  </si>
  <si>
    <t>Udział w Festiwalu Sztuki i Przedmiotów Artystycznych połączony z organizacją konferencji na temat możliwości realizacji przedsięwzięć w ramach PROW 2014-2020.</t>
  </si>
  <si>
    <t>Promocja regionalnego dziedzictwa kulturowego, rękodzieła, ginących zawodów. Wzrost świadomości na temat możliwości realizacji przedsięwzięć w ramach PROW 2014-2020 wśród potencjalnych beneficjentów.</t>
  </si>
  <si>
    <t>Operacja o charakterze promocyjno-wystawienniczym + konferencja</t>
  </si>
  <si>
    <t>Beneficjenci i potencjalni beneficjenci PROW 2014-2020; regionalni twórcy, rzemieślnicy - przedstawiciele ginących zawodów; mieszkańcy Województwa Wielkopolskiego.</t>
  </si>
  <si>
    <t>11-13.12.2015</t>
  </si>
  <si>
    <t>Cykl spotkań w subregionach Województwa Wielkopolskiego</t>
  </si>
  <si>
    <t>Wzrost świadomości na temat możliwości realizacji przedsięwzięć w ramach PROW 2014-2020 wśród mieszkańców Województwa Wielkopolskiego jako potencjalnych beneficjentów.</t>
  </si>
  <si>
    <t>Konferencje w subregionach</t>
  </si>
  <si>
    <t>Mieszkańcy obszarów wiejskich - potencjalni beneficjenci PROW 2014-2020.</t>
  </si>
  <si>
    <t>10-12.2015</t>
  </si>
  <si>
    <t>Przechowywanie i zabezpieczenie wyposażenia z wikliny (dzieła sztuki użytkowej) - elementów aranżacji stoiska promocyjnego Województwa Wielkopolskiego, wykorzystywanego podczas wydarzeń targowych i wystawienniczych organizowanych bądź współorganizowanych przez Samorząd Województwa.</t>
  </si>
  <si>
    <t>Zachowanie dziedzictwa kulturowego i promocja ginących zawodów - prawidłowe przechowywanie (łącznie z konserwacją) elementów wyposażenia stoiska promocyjnego wykonanych z wikliny, które są wykorzystywane podczas różnych wydarzeń targowych i wystawienniczych. Właścicielem ww. elementów jest Urząd Marszałkowski Województwa Wielkopolskiego</t>
  </si>
  <si>
    <t>Wydarzenia targowe i wystawiennicze</t>
  </si>
  <si>
    <t>Mieszkańcy obszarów wiejskich - uczestnicy róznych wydarzeń targowych i wystawienniczych, organizowanych bądź współorganizowanych przez Samorząd Województwa Wielkopolskiego</t>
  </si>
  <si>
    <t>07-12.2015</t>
  </si>
  <si>
    <t>Udział w spotkaniach dotyczących możliwości realizacji przedsięwzięć w ramach PROW 2014-2020</t>
  </si>
  <si>
    <t>Wzrost świadomości i wiedzy na temat możliwości realizacji przedsięwzięć w ramach PROW 2014-2020 wśród potencjalnych beneficjentów.</t>
  </si>
  <si>
    <t>Konferencje, spotkania</t>
  </si>
  <si>
    <t>Potencjalni beneficjenci PROW 2014-2020</t>
  </si>
  <si>
    <t>09-12.2015</t>
  </si>
  <si>
    <t>Zmiana ta wynika z faktu, iż wstępnie zaplanowana kwota na operację była wyższa, natomiast faktyczny koszt realizacji okazał się niższy. Po przeprowadzeniu procedury rozeznania rynku w ramach poszczególnych kosztów cząstkowych nastąpiła zmiana całkowitej kwoty realizacji operacji.</t>
  </si>
  <si>
    <t>Zmiana wynika z faktu, że podczas planowania założono wyższą wartość kosztów cząstkowych wchodzących w skład realizacji operacji. W rzeczywistości wartość poszczególnych kosztów okazała się niższa od planowanej.</t>
  </si>
  <si>
    <t>Zmiana wynika z faktu, że podczas planowania założono wyższą wartość kosztów cząstkowych  (m.in. koszty transportu) wchodzących w skład realizacji operacji. W rzeczywistości wartość poszczególnych kosztów okazała się niższa od planowanej.</t>
  </si>
  <si>
    <t>Kwota faktycznie zrealizowana uwarunkowana jest rozstrzygnięciem przetargu i cenami zaoferowanymi przez wykonawcę.</t>
  </si>
  <si>
    <t>Udział w Festiwalu został zaplanowany po raz pierwszy. Ostatecznie jednak, po przeprowadzeniu analizy oferty targowej oraz ze względu na małe zainteresowanie podmiotów współpracujących zrezygnowano z uczestnictwa w wydarzeniu.</t>
  </si>
  <si>
    <t>Zmiana wynika z faktu, że podczas planowania założono wyższą wartość kosztów cząstkowych  (koszty transportu) wchodzących w skład realizacji operacji. W rzeczywistości wartość poszczególnych kosztów okazała się niższa od planowanej.</t>
  </si>
  <si>
    <t xml:space="preserve">Zmiana ta wynika z faktu, iż wstępnie założona kwota na realizację operacji była mniejsza niż faktyczne poniesione wydatki. Po uwzględnieniu kosztów ubezpieczenia wikliny okazało się, że budżet przekroczył wstępnie założoną kwotę. W celu realizacji operacji  niezbędne jest wykorzystanie części oszczędności powstałych na pozostałych pozycjach Planu Operacyjnego.
</t>
  </si>
  <si>
    <t>Dwuletni plan operacyjny KSOW na lata 2014-2015 dla województwa warmińsko-mazurskiego</t>
  </si>
  <si>
    <t xml:space="preserve">Warmńsko-Mazurskie Dożynki Wojewódzkie </t>
  </si>
  <si>
    <t>Promocja dokonań polskiego rolnictwa, prezentacja działalności kulturalno-artystycznych i dobrych praktyk z zakresu rozwoju obszarów wiejskich.</t>
  </si>
  <si>
    <t>Organizacja Warmińsko-Mazurskich Dozynek Wojewódzkich</t>
  </si>
  <si>
    <t>Przedstawiciele administracji rządowej, samorządowej, organizacje działające na rzecz rolnictwa, samorządy rolnicze  rolnicy i mieszkańcy regionu</t>
  </si>
  <si>
    <t>20.09.2015 r.</t>
  </si>
  <si>
    <t xml:space="preserve">Wizyta studyjna w Województwie Warmińsko-Mazurskim przedstawicieli z regionu partnerskiego Departamentu Côtes d’Armor z Francji dotycząca organizacji i tworzenia „Miasteczka Smaku” na Warmii i Mazurach we współpracy z Radą Departamentalną Côtes d’Armor i Izbą Rzemieślniczą Côtes d’Armor.
</t>
  </si>
  <si>
    <t>Wypracowanie umów partnerskich dotyczących utworzenia "Miasteczka Smaku" na Warmii i Mazurach. Poprzez funkcjonowanie "Miasteczka Smaku" na Warmii i Mazurach Województwo uzyska nowe mozliwości wspierania inowacji w rolnictwie i produkcji żywności na obszarach wiejskich poprzez między innymi wdrożenie nowych metod szkoleniowych, opartych na wzorach partnerow zagranicznych dla producentów żywności wysokiej jakości z terenów wiejskich. Innowacyjne połączenie w jednym miejscu funkcji szkoleniowych, edukacyjnych i promujących zawody branzy rolno-spozywczej, związane z wykorzystaniem płodów rolnych w przetwórstwie rolno spozywczym na małą rzemieśliczą skalę, wspieranie kooperacji na lini rolnicy - producenci zywności.</t>
  </si>
  <si>
    <t>Organizacja wizyty studyjnej dla partnerów zagranicznych, na terenie województwa warmińsko-mazurskiego</t>
  </si>
  <si>
    <t>Partnerzy zagraniczni, przedstawiciele konsorcjum, przedstawicie Samorządu</t>
  </si>
  <si>
    <t>23.09.2015 r. - 26.09.2015 r.</t>
  </si>
  <si>
    <t>Serwowarstwo jako element zrównoważonego rozwoju obszarow wiejskich - warsztaty</t>
  </si>
  <si>
    <t>Promocja zrównoważonego rozwoju obszarów wiejskich poprzez podniesienie umięjętności mieszkanców obszarów wiejskich, przedstawicieli lokalnych i regionalnych instytucji publicznych oraz organizacji pozarządowych z zakresu realizacji przedsięwziec zwiekszających rentownośc i konurencyjnośc gospodarstw na przykładzie wytwarzania serów.</t>
  </si>
  <si>
    <t>Organizacja trzech warszatatów serowarskich</t>
  </si>
  <si>
    <t>Kobiety zamieszkujące obszary wiejskie w województwie warminsko-mazurskim a także pracujące na rzecz rozwoju obszarów wiejskich w regionie.</t>
  </si>
  <si>
    <t>15.10.2015 r. - 30.11.2015 r.</t>
  </si>
  <si>
    <t>Warmińsko-Mazurska Izba Rolnicza</t>
  </si>
  <si>
    <t>II Forum Odnowy Wsi Województwa Warmińsko-Mazurksiego</t>
  </si>
  <si>
    <t>Zwiększenie zaangażowania społeczności wiejskich z województwa warmińsko-mazurskiego w inicjatywy na rzecz swoich miejscowości, zwiekszenie liczby podmiotow zaangażowanych we wdrażanie Programu Odnowy Wsi Województwa Warmińsko-Mazurskiego " Wieś Warmii, Mazur i Powiśla miejscem, w ktorym warto żyć..."oraz wzrost wiedzy w zakresie mozliwości finansowanie przedsięwziec na obszarach wiejskich.</t>
  </si>
  <si>
    <t>Organizacja II Forum Odnowy Wsi, połączona z warsztatami oraz prezentacja dobrych praktyk</t>
  </si>
  <si>
    <t>Przedstawiciele Programu Odnowy Wsi, potencjalne podmioty, które wyrażają chęć przystąpienia do Programu, przedstawieciele instytucji i organizacji wspierających rozwój obszarów wiejskich</t>
  </si>
  <si>
    <t>05.10.2015 r. - 30.11.2015 r.</t>
  </si>
  <si>
    <t>Dożynki Prezydenckie w Spale</t>
  </si>
  <si>
    <t>Organizacja Dozynek Prezydenckich w Spale</t>
  </si>
  <si>
    <t>11.09. 2015 r. - 14.-0.2015 r.</t>
  </si>
  <si>
    <t>Agroturystyka w województwie warmińsko-mazurskim - Mapa</t>
  </si>
  <si>
    <t>Promocja obiektow agroturystycznych na terenie województwa warmińsko-mazurskiego oraz wsparcie działalności pozarolniczej na obszarach wiejskich</t>
  </si>
  <si>
    <t>Wydanier mapy obiektow agroturystycznych</t>
  </si>
  <si>
    <t>Mieszkańcy wsi i aglomeracji miejskich</t>
  </si>
  <si>
    <t>01.09.2015 r. - 30.11.2015 r.</t>
  </si>
  <si>
    <t>XIII Targi Chłopskie</t>
  </si>
  <si>
    <t>Popularyzacja współczesnej twórczości ludowej oraz ludowej kultury niematerialnej Warmii, Mazur i Powiśla</t>
  </si>
  <si>
    <t>Organziacja XIII Targich Chłopskich, porzez pokazy tradycyjnej sztuki ludowej, występy zespołów ludowych, kiermasz wyrobów kulinarnych</t>
  </si>
  <si>
    <t>Muzeum Budownictwa Ludowego - Park Etnograficzny w Olsztynku</t>
  </si>
  <si>
    <t>Aktywne kobiety polskiej wsi w nowej perspektywie finansowej na lata 2014-2020</t>
  </si>
  <si>
    <t>Aktywizacja mieszkańców wsi do działań na rzecz zrownoważonego rozwoju obszarów wiejskich z wykorzystaniem środków  finansowych PROW 2014-2020 oraz promowanie włączenia społecznego kobiet z obszarów wiejskich</t>
  </si>
  <si>
    <t>Organizacja konferencji</t>
  </si>
  <si>
    <t>Przedstawiciele lokalnych i regionalnych instytucji publicznych, organizacji pozarządowych</t>
  </si>
  <si>
    <t xml:space="preserve">Organizacja konkursu pn. "Smaki Warmii, Mazur oraz Powiśla na stołach Europy" </t>
  </si>
  <si>
    <t>Promocja kulinarnego dziedzictwa regionu oraz aktywizacja lokalnych społeczności na obszarach wiejskich</t>
  </si>
  <si>
    <t xml:space="preserve">Zakup nagród dla laureatów konkursów </t>
  </si>
  <si>
    <t>Restauratorzy, gospodarstwa agroturystyczne, osoby fizyczne</t>
  </si>
  <si>
    <t>07.11.2015 r. - 05.12.2015 r.</t>
  </si>
  <si>
    <t>Partner Krajowej Sieci Obszarów Wiejskich zrezygnował z realizacji działania ze względu na brak możliwości realizacji operacji w ustalonym terminie.</t>
  </si>
  <si>
    <t>Zrezygnowano z realizacji operacji ze względu na procedurę przetargową, która uniemożliwiała realizację operacji w ustalonym terminie.</t>
  </si>
  <si>
    <t>Na etapie realizacji operacji okazało się, że operacja realizowana przez Partnera KSOW została przeszacowana.</t>
  </si>
  <si>
    <t>Dwuletni plan operacyjny KSOW na lata 2014-2015 dla województwa świętokrzyskiego</t>
  </si>
  <si>
    <t>Udział w Międzynarodowych Targach Łódzkich NATURA FOOD 2015</t>
  </si>
  <si>
    <t>Celem udziału w Międzynarodowych Targach Łódzkich NATURA FOOD 2015  członków Sieci Dziedzictwo Kulinarne Świętokrzyskie będzie zapoznanie uczestników m.in. z nowymi technologiami produkcji żywności i sprzętem, produktami spożywczymi i napojami. Prezentowały się będą też gospodarstwa ekologiczne oraz zbiorowe stoiska firm zagranicznych. Wydarzeniami towarzyszącymi targom będą też prezentacje, wykłady i konferencja.</t>
  </si>
  <si>
    <t>Wynajem stoiska wystawienniczegi wraz z zabudową standardową i wyposażeniem dodatkowym.</t>
  </si>
  <si>
    <t>Członkowie Sieci Dziedzictwo Kulinarne Świętokrzyskie</t>
  </si>
  <si>
    <t>01.09-31.12.2015 r.</t>
  </si>
  <si>
    <r>
      <t>Udział w</t>
    </r>
    <r>
      <rPr>
        <sz val="11"/>
        <color rgb="FFFF0000"/>
        <rFont val="Calibri"/>
        <family val="2"/>
        <charset val="238"/>
        <scheme val="minor"/>
      </rPr>
      <t xml:space="preserve"> </t>
    </r>
    <r>
      <rPr>
        <sz val="11"/>
        <color theme="1"/>
        <rFont val="Calibri"/>
        <family val="2"/>
        <charset val="238"/>
        <scheme val="minor"/>
      </rPr>
      <t>Targach Sadowniczo-Warzywniczych Hort-Technika</t>
    </r>
  </si>
  <si>
    <t>Celem udziału w Targach Sadowniczo-Warzywniczych Hort-Technika będzie  przekaz wiedzy i informacji o innowacjach w technologicznych oraz  trendach europejskich wynikających ze Wspólnej Polityki Rolnej, ale również światowych w zakresie                           przedsiębiorczości, organizacji i ekonomiki prowadzenia upraw zarówno sadowniczych jak warzywniczych. Uczestnikami targów będą nie tylko producenci ale również pracownicy             doradztwa, przedstawiciele średnich szkół rolniczych, pracownicy naukowi instytutów                   branżowych i  wykładowcy szkół wyższych oraz przedstawiciele administracji publicznej.</t>
  </si>
  <si>
    <t xml:space="preserve">Umowa z Targami Kielce na: stoisko wystawiennicze, standardowe o charakterze promocyjnym, przerwa kawowa i obiad podczas konferencji w dniu 27 listopada 2015 r.,
degustacja produktów regionalnych w formie szwedzkiego  stołu dla ok. 300 gości targowych podczas uroczystej kolacji, która odbędzie się w dniu 27 listopada 2015 r. na terenie Targów          Kielce.
</t>
  </si>
  <si>
    <t>Przedstawiciele Grup Producenckich</t>
  </si>
  <si>
    <r>
      <t>Udział w</t>
    </r>
    <r>
      <rPr>
        <sz val="11"/>
        <color rgb="FFFF0000"/>
        <rFont val="Calibri"/>
        <family val="2"/>
        <charset val="238"/>
        <scheme val="minor"/>
      </rPr>
      <t xml:space="preserve"> </t>
    </r>
    <r>
      <rPr>
        <sz val="11"/>
        <color theme="1"/>
        <rFont val="Calibri"/>
        <family val="2"/>
        <charset val="238"/>
        <scheme val="minor"/>
      </rPr>
      <t>Międzynarodowych Targach  INDAGRA 2015 w Bukareszcie</t>
    </r>
  </si>
  <si>
    <t>Celem udziału w targach jest promowanie walorów oraz możliwości turystycznych                                    i gospodarczych województwa świętokrzyskiego. Udział w targach umożliwi również wystawcom śledzenie pojawiających się na zagranicznych rynkach nowości, pozyskiwaniu nowych partnerów do współpracy, wymiany doświadczeń  i dobrych praktyk.</t>
  </si>
  <si>
    <t>Umowa z wyłonionym Wykonawcą na: stoisko wystawiennicze, standardowe o charakterze promocyjnym, zakwaterowanie w Bukareszcie w hotelu *** (trzygwiazdkowym), 3 pokoje jednoosobowe i 8 pokoi dwuosobowych z własnym węzłem sanitarnym,
nocleg w drodze na targi w terminie 26/27.10.2015 r.  i w drodze powrotnej 30/31.10.2015 r. w okolicach granicy rumuńsko-węgierskiej w hotelu *** (trzygwiazdkowym), 3 pokoje jednoosobowe i 8 pokoi dwuosobowych z własnym węzłem sanitarnym, transport autokarem na trasie Kielce – Bukareszt – Kielce, oraz na miejscu między hotelem a targami.</t>
  </si>
  <si>
    <t>Przedstawiciele Grup Producenckich,    Członkowie Sieci Dziedzictwo Kulinarne Świętokrzyskie</t>
  </si>
  <si>
    <t>Promowanie  wydarzenie pn.: „XV Świętokrzyskie Dożynki Wojewódzkie”</t>
  </si>
  <si>
    <t>Celem realizacji operacji jest promowanie w mediach (telewizja regionalna) działania mającego na celu  aktywizację mieszkańców wsi na rzecz podejmowania inicjatyw w zakresie rozwoju obszarów wiejskich poprzez włączenie społeczności wiejskiej do działań promujących lokalną kulturę, folklor i tradycję jakim są Dożynki Wojewódzkie podczas, których  organizowany jest konkursu na tradycyjny wieniec dożynkowy. Wydarzenie przyczynia się do popularyzacji wiedzy o dawnych zwyczajach dożynkowych oraz roli wieńca, jako głównego rekwizytu obchodów. Promocja w mediach ma na celu zainteresowanie mieszkańców regionu wydarzeniem, jest jednocześnie zaproszeniem i zachętą do uczestnictwa w obchodach mieszkańców regionu. Promowanie tego rodzaju działania służą upowszechnieniu, kultywowaniu    i dokumentowaniu tradycji regionalnej – plastyki obrzędowej związanej z okresem żniw,  a także identyfikacji  przedsięwzięć pielęgnujących lokalną tradycję. Przyczyniają się także do aktywizacji życia kulturowego mieszkańców wsi.</t>
  </si>
  <si>
    <t>Wykonanie usługi polegającej na produkcji i emisji reklamy, produkcji i emisji banneru reklamowego, realizacji i emisji relacji z „XV Świętokrzyskich Dożynek Wojewódzkich”, które odbyły się w dniu 6 września 2015r. w Sandomierzu.</t>
  </si>
  <si>
    <t>Mieszkańcy obszarów wiejskich i miejskich województwa świętokrzyskiego</t>
  </si>
  <si>
    <t>Współorganizacja konkursu na tradycyjny wieniec dożynkowy podczas Dożynek Wojewódzkich w 2015 roku</t>
  </si>
  <si>
    <t>Celem realizacji operacji jest aktywizacja mieszkańców wsi na rzecz podejmowania inicjatyw w zakresie rozwoju obszarów wiejskich poprzez włączenie społeczności wiejskiej do działań promujących lokalną kulturę, folklor i tradycję. Organizacja konkursu na tradycyjny wieniec dożynkowy, odbywającego się podczas Dożynek Wojewódzkich, przyczynia się do popularyzacji wiedzy o dawnych zwyczajach dożynkowych oraz roli wieńca, jako głównego rekwizytu obchodów. Tego rodzaju działania służą upowszechnieniu, kultywowaniu i dokumentowaniu tradycji regionalnej – plastyki obrzędowej związanej z okresem żniw, a także identyfikacji i promocji przedsięwzięć pielęgnujących lokalną tradycję. Przyczyniają się także do aktywizacji życia kulturowego mieszkańców wsi.</t>
  </si>
  <si>
    <t xml:space="preserve">Przygotowanie i organizacja konkursu na tradycyjny wieniec dożynkowy podczas Dożynek Wojewódzkich w 2015 roku oraz zapewnienie nagród dla uczestników.  </t>
  </si>
  <si>
    <t>1,2,5</t>
  </si>
  <si>
    <t>Promocja wartości kulturowych obszarów wiejskich Województwa Świętokrzyskiego podczas Dożynek Prezydenckich w 2015 roku</t>
  </si>
  <si>
    <t xml:space="preserve">Celem realizacji operacji jest aktywizacja mieszkańców wsi na rzecz podejmowania inicjatyw                    w zakresie społecznego i gospodarczego rozwoju obszarów wiejskich poprzez włączenie społeczności wiejskiej do działań promujących lokalną kulturę, kuchnię, folklor i tradycję. Udział w Dożynkach Prezydenckich w Spale ma na celu kultywowanie i popularyzację tradycji regionalnej, wiedzy o dawnych zwyczajach i obrzędach, a także rozbudzenie w społeczeństwie zainteresowania twórczością ludową. W ramach udziału w Dożynkach w Spale organizowane jest stoisko wystawiennicze promujące wartości kulturowe obszarów wiejskich Województwa Świętokrzyskiego. Prezentacja dziedzictwa kulturowego regionu nie tylko na szczeblu lokalnym, ale też ogólnokrajowym, podczas imprezy cieszącej się dużym zainteresowaniem społeczeństwa i mediów, przyczynia się również do podniesienia jakości realizacji Programu. </t>
  </si>
  <si>
    <t>Przygotowanie i organizacja stoiska promującego wartości kulturowe obszarów wiejskich Województwa Świętokrzyskiego podczas Dożynek Prezydenckich w Spale w 2015r.</t>
  </si>
  <si>
    <t>Organizacja plenerowego wydarzenia promocyjno-edukacyjnego pn. „Dary Świętokrzyskich Lasów”</t>
  </si>
  <si>
    <t>Celem realizowanego projektu jest promocja obszarów wiejskich województwa świętokrzyskiego, regionalnych potraw tradycyjnych, lokalnej twórczości artystycznej oraz podniesienie świadomości i tożsamości kulturalnej mieszkańców naszego regionu. Celem działania jest również przekazywanie wiedzy na temat gospodarki leśnej i wykorzystania dobrodziejstwa lasów w postaci owoców, grzybów oraz zwierzyny. Uczestnictwo w tego typu imprezach bezpośrednio przekłada się na podniesienie jakości życia osób zamieszkujących obszar naszego województwa oraz sprzyja aktywizacji mieszkańców wsi na rzecz podejmowania inicjatyw w zakresie społecznego i gospodarczego rozwoju obszarów wiejskich, promujących lokalną kulturę, kuchnię, folklor i tradycję.</t>
  </si>
  <si>
    <t>Wyłoniony Wykonawca zorganizuje plenerowe wydarzenie promocyjno-edukacyjnego pn. „Dary Świętokrzyskich Lasów”</t>
  </si>
  <si>
    <t>Organizacja imprezy pn.: „Ogólnopolski Hubertus Świętokrzyski”</t>
  </si>
  <si>
    <t>Hubertus Świętokrzyski” jest  integracją środowiska myśliwych, a także okazją do działań  edukacji ekologicznej wśród osób nie związanych na co dzień z łowiectwem.  Przekazaniem  informacji o współczesnym łowiectwie, że jest  to przede wszystkim doskonała forma ochrony przyrody, podkreślenie odwiecznej koegzystencji człowieka i lasu z jego zasobami         Odwiedzający będą  mogli również zasmakować w kuchni  regionalnej. „Hubertus Świętokrzyski” będzie  doskonałą  okazją do promowania zwyczajów i tradycji łowieckich, zaprezentowania jak największej ilości osób produktów wytwarzanych metodami tradycyjnymi przez producentów regionalnych   należących do sieci „Dziedzictwo Kulinarne – Świętokrzyskie”.</t>
  </si>
  <si>
    <t xml:space="preserve">Wyłoniony Wykonawca zapewni: namiotu o wymiarach ok. 6x12 m przeznaczonego do przeprowadzenia degustacji produktów regionalnych dla uczestników i zaproszonych gości, przygotowanie poczęstunku dla ok. 30 osób obsługujących całą imprezę, zapewnienie orkiestry dętej, montażu, demontażu i transportu  sceny plenerowej z wybiegiem, przygotowanie nagłośnienia i obsługi akustycznej imprezy, zapewnienia 40 domków wystawienniczych (transport, montaż, demontaż), opatrzenia miejsca realizacji przedsięwzięcia odpowiednimi logotypami, degustacja potraw tradycyjnych, regionalnych dla 700 osób. </t>
  </si>
  <si>
    <t>Dwuletni plan operacyjny KSOW na lata 2014-2015 dla województwa śląskiego</t>
  </si>
  <si>
    <t>Cel KSOW*</t>
  </si>
  <si>
    <t>Priorytet*</t>
  </si>
  <si>
    <t>„Mszańskie smaki jesieni” – promocja zrównoważonego rozwoju w Gminie Mszana</t>
  </si>
  <si>
    <t>Celem realizacji operacji jest promowanie włączenia społecznego, zmniejszenia ubóstwa oraz rozwój gospodarczy w Gminie Mszana. Aktywizacja społeczna i zawodowa, zwłaszcza ludzi młodych i kobiet ze społeczności wiejskiej, może nastąpić poprzez zdobywanie wiedzy i umiejętności oraz nabywanie nowych kwalifikacji w oparciu o tradycje związane z polską wsią. Realizacja projektu, wykorzystująca działalność lokalnych kół twórczych propagujących aktywność kobiet w życiu społecznym i zawodowym poprzez rękodzieło, kultywowanie folkloru, propagowanie zdrowego, aktywnego trybu życia, może pomóc kobietom dostrzec nowe możliwości i korzyści z podnoszenia swoich kwalifikacji.</t>
  </si>
  <si>
    <t>impreza plenerowa (festyn)</t>
  </si>
  <si>
    <t>Grupą docelową operacji będą mieszkańcy Gminy Mszana ze szczególnym uwzględnieniem kobiet, osób młodych i osób niepełnosprawnych.</t>
  </si>
  <si>
    <t>01.10.2015 - 30.11.2015</t>
  </si>
  <si>
    <t>Gmina Mszana</t>
  </si>
  <si>
    <t xml:space="preserve">Śląska wieś – rozwój przedsiębiorczości </t>
  </si>
  <si>
    <t xml:space="preserve">Celem zorganizowanej konferencji połączonej ze szkoleniem i wizytami studyjnymi będzie wymiana doświadczeń i dobrych praktyk oraz aktywizacja mieszkańców wsi pod kątem działalności pozarolniczej dzięki której możliwa jest poprawa jakości życia i tworzenie nowych miejsc pracy na obszarach wiejskich.   Dzięki konferencji uczestnicy będą mogli dowiedzieć się jak wykorzystywać znane sobie tradycje i zwyczaje do promocji własnych ekologicznych produktów i miejsc, które umożliwiają prowadzenie zdrowego stylu życia,  przy okazji ukazując  swój region jako atrakcyjny.  </t>
  </si>
  <si>
    <t>dwudniowa konferencja</t>
  </si>
  <si>
    <t>Grupą docelową będą mieszkaćny województwa śląskiego</t>
  </si>
  <si>
    <t>listopad 2015 r.</t>
  </si>
  <si>
    <t>Urząd Miejski w Strumieniu</t>
  </si>
  <si>
    <t xml:space="preserve">Rozwój przedsiębiorczości na terenach wiejskich </t>
  </si>
  <si>
    <t xml:space="preserve">Celem realizacji operacji będzie: kreowanie przedsiębiorczości poprzez rozwój tradycji, lokalnego folkloru i zwyczajów na terenie Gminy Pilica; inspirowanie Stowarzyszeń działających na terenie Gminy Pilica (KGW, OSP) do podejmowania działań wspierających promocję oraz rozwój zwyczajów i tradycji; informowanie Stowarzyszeń działających na terenie Gminy Pilica (KGW, OSP) o możliwościach promowania obszarów wiejskich poprzez rozwój tradycji, lokalnego folkloru oraz turystyki; wskazanie dobrych praktyk , które będą służyły procesom rozwoju folkloru, kultury i tradycji oraz przyczynią się do ich promocji; współpraca Stowarzyszeń z terenu Gminy Pilica (KGW, OSP) na szczeblu lokalnym, regionalnym i ponadregionalnym, która ułatwi podejmowanie decyzji i wpłynie na integrację lokalnych działań w wielu aspektach rozwoju  społeczno – gospodarczego na terenach wiejskich, a także przyczyni się do wzrostu aktywizacji i integracji społeczności zamieszkującej obszary wiejskie. </t>
  </si>
  <si>
    <t>dwudniowe spotkanie informacyjne</t>
  </si>
  <si>
    <t>przedstawiciele KGW oraz OSP na terenie Gminy Pilica</t>
  </si>
  <si>
    <t>01-30.11.2015 r.</t>
  </si>
  <si>
    <t>Gmina Pilica</t>
  </si>
  <si>
    <t>Przykład nowoczesnych działań krajów nadbałtyckich w zakresie przedsiębiorczości, inspiracją dla innowacyjnego myślenia i działania  młodzieży- wyjazd studyjny</t>
  </si>
  <si>
    <t xml:space="preserve">W wyniku realizacji operacji nastąpi aktywizacja podmiotów zaangażowanych lub potencjalnie mogących zaangażować się w rozwój obszarów wiejskich  w szczególności poprzez poznanie przykładów dobrych praktyk, innowacyjnych projektów zrealizowanych w ramach PROW 2007-2013 w innych regionach  Europy. W wyniku realizacji operacji młodzi ludzie z terenów wiejskich będą mogli podejmować inicjatywy w zakresie rozwoju obszarów wiejskich. Projekt pozwoli na podniesienie wiedzy i wymianę doświadczeń uczestników w zakresie innowacyjnych projektów  oraz z zakresu  rozwoju przedsiębiorczości realizowanych w ramach PROW w krajach nadbałtyckich. Realizacja projektu przyczyni się do kreowania przez młodzież, młodych rolników nowych miejsc pracy na polskich obszarach wiejskich poprzez zastosowanie innowacyjnych rozwiązań, dywersyfikujących źródła dochodów.
Realizacja operacji wskaże młodym rolnikom, liderom wiejskim drogę do rozwoju gospodarczego w swoich regionach. </t>
  </si>
  <si>
    <t>wyjazd studyjny</t>
  </si>
  <si>
    <t>Grupa docelowa składać się będzie z młodych  mieszkańców terenów wiejskich województwa śląskiego -  to najbardziej perspektywiczna grupa, która już ma lub będzie miała znaczny wpływ na kształtowanie się kierunków rozwoju obszarów wiejskich. Młodzi mieszkańcy wsi, to nie tylko rolnicy, ale także urzędnicy, społecznicy, przedsiębiorcy</t>
  </si>
  <si>
    <t>20.10.2015-21.11.2015</t>
  </si>
  <si>
    <t>Śląski Ośrodek Doradztwa Rolniczego w Częstochowie</t>
  </si>
  <si>
    <t xml:space="preserve">Jak zostać przedsiębiorczym mieszkańcem wsi </t>
  </si>
  <si>
    <t xml:space="preserve">Celem operacji jest aktywizacja mieszkańców wsi gminy Wręczyca Wielka w kierunku podejmowania inicjatyw zmierzających do rozwoju gospodarczego obszaru gminy Wręczyca Wielka poprzez przeprowadzenie cyklu spotkań informacyjnych na temat rozwoju przedsiębiorczości na obszarach wiejskich ze szczególnym uwzględnieniem działalności gospodarczej związanej z rozwojem turystyki wiejskiej. </t>
  </si>
  <si>
    <t>spotkania informacyjne</t>
  </si>
  <si>
    <t xml:space="preserve">Grupą docelową spotkań będą  wszyscy mieszkańcy gminy Wręczyca Wielka ze szczególnym uwzględnieniem osób bezrobotnych. </t>
  </si>
  <si>
    <t>17.10.2015-21.11.2015</t>
  </si>
  <si>
    <t>Stowarzyszenie Krzewienia Kultury i Dawnych Tradycji Gminy Wręczyca Wielka</t>
  </si>
  <si>
    <t>Wyjazd studyjny połączony z organizacją spotkań informacyjnych z zakresu pszczelarstwa</t>
  </si>
  <si>
    <t>Celem realizacji operacji jest ukazanie zwyczajów i tradycji w pszczelarstwie w zestawieniu z nowoczesnymi formami prowadzenia gospodarki pasiecznej z uwzględnieniem postaw ekologicznych w tej branży</t>
  </si>
  <si>
    <t>Pszczelarze z terenu województwa śląskiego</t>
  </si>
  <si>
    <t>22-25.10.2015</t>
  </si>
  <si>
    <t>Śląski Związek Pszczelarzy w Katowicach</t>
  </si>
  <si>
    <t>Spartakiada KGW pt. „Jak się downi na dziedzinie bawióno”</t>
  </si>
  <si>
    <t>Celem realizacji operacji będzie m.in. prezentacja, zachowanie oraz ochrona tradycji i dziedzictwa kulturowego wsi, poprzez zaprezentowanie starodawnych tradycyjnych zabaw i konkurencji sportowych, rękodzieła, tradycyjnych potraw a także innego dorobku kulturowego KGW; upowszechnienie kultury fizycznej i sportu oraz aktywnego i zdrowego stylu życia; promocja społecznego i gospodarczego rozwoju obszarów wiejskich i jej bogactwa, w celu zwiększenia atrakcyjności turystycznej regionu; promocja i kultywowanie lokalnego folkloru, tradycji społeczności lokalnych;
edukacja młodego pokolenia w powyższych zakresach, poprzez zaangażowanie dzieci i młodzieży w organizację spartakiady.</t>
  </si>
  <si>
    <t>spotkanie (spartakiada)</t>
  </si>
  <si>
    <t xml:space="preserve">Grupą docelową będą członkinie KGW z regionu Podbeskidzia, mieszkańcy Wisły i okolic. </t>
  </si>
  <si>
    <t>15.09.2015-20.11.2015</t>
  </si>
  <si>
    <t>Rejonowy Związek Rolników, Kółek i Organizacji Rolniczych w Bielsku-Białej</t>
  </si>
  <si>
    <t>Tradycje związane z Hołdymasem Gazdowskim</t>
  </si>
  <si>
    <t>Projekt pn. "Tradycje związane z Hołdymasem Gazdowskim" przyczyni się do pogłębienia wiedzy na temat tradycji i zwyczajów związanych ze świętami ludowymi, jak również zwiększy aktywność mieszkańców do podejmowania inicjatyw, które mają na celu rozwój obszarów wiejskich. W celu zapewnienia ochrony i zachowania dziedzictwa kulturowego konieczna jest potrzeba kontynuacji działań wspierających wysiłki społeczności wiejskich na rzecz zachowania unikalności kulturowej krajobrazu wiejskiego oraz ochrony tradycji i dziedzictwa kulturowego. Równocześnie prowadzone będą działania zapobiegające zanikaniu śladów dziedzictwa i tradycji na naszej wsi. Należy szeroko promować polską wieś i jej bogactwo kulturowe.</t>
  </si>
  <si>
    <t>impreza lokalna połączona z konkursem kulinarnym</t>
  </si>
  <si>
    <t>Uczestnicy to mieszkańcy sołectw Cięcina, Cisiec, Żabnica i Węgierska Górka oraz przejezdni turyści</t>
  </si>
  <si>
    <t>01.10.2015-15.12.2015</t>
  </si>
  <si>
    <t>Ośrodek Promocji Gminy Węgierska Górka</t>
  </si>
  <si>
    <t>Funkcjonowanie gospodarstw edukacyjnych i agroturystycznych na przykładzie Szwajcarii- wyjazd studyjny</t>
  </si>
  <si>
    <t xml:space="preserve">Celem wizyty będzie zapoznanie uczestników z funkcjonowaniem gospodarstw edukacyjnych oraz agroturystycznych na terenie Regionu Ticinio w Szwajcarii oraz  pogłębienie wiedzy w zakresie kreowania terytorialnych produktów turystycznych z uwzględnieniem oferty turystycznej gospodarstw rolnych. </t>
  </si>
  <si>
    <t>Grupą docelową będą rolnicy, właściciele gospodarstw edukacyjnych i agroturystycznych, partnerzy SR KSOW</t>
  </si>
  <si>
    <t>IV kwartał 2015 r. (do 30 listopada 2015 r.)</t>
  </si>
  <si>
    <t>Świetlica wiejska jako centrum integracji lokalnej – konferencja</t>
  </si>
  <si>
    <t>Celem konferencji będzie  podniesienie kwalifikacji uczestników konferencji w zakresie tworzenia, finansowania oraz działania świetlic wiejskich, promowanie włączenia społecznego w działania na terenie własnych miejsc zamieszkania, promowanie tworzenia świetlic wiejskich, rozwój gospodarczy na obszarach wiejskich poprzez inicjowanie działania i proponowanie takiej ofertę działań, która przyciągnie mieszkańców, a wraz z nimi nowe potrzeby, nowe pomysły, nowe zewnętrzne fundusze i nowe inwestycje, zwiększenie aktywności różnorodnych grup zainteresowań, pasjonatów  i integrację społeczną,  zwiększenie udziału mieszkańców i przedstawicieli lokalnych grup społecznych we wdrażaniu inicjatyw na rzecz rozwoju obszarów wiejskich.</t>
  </si>
  <si>
    <t>Grupę docelową będą stanowiły osoby zaangażowane w tworzenie świetlic, w pracę w świetlicach, w GOKach, przedstawiciele samorządów gminnych, lokalnych stowarzyszeń, przedstawicieli LGDów, sołtysów oraz samych mieszkańców wsi.</t>
  </si>
  <si>
    <t>01.10.2015-30.11.2015</t>
  </si>
  <si>
    <t>Zarząd Wojewódzki Związku Młodzieży  Wiejskiej w Katowicach</t>
  </si>
  <si>
    <t>Dwuletni plan operacyjny KSOW na lata 2014-2015 dla województwa pomorskiego</t>
  </si>
  <si>
    <t xml:space="preserve">Budżet zadania KSOW </t>
  </si>
  <si>
    <t>Słupskie Pokopki 2015</t>
  </si>
  <si>
    <t xml:space="preserve">Operacja prowadzi do aktywizacji mieszkańców wsi i podejmowania przez nich inicjatyw służących promocji obszarów wiejskich. Impreza jest miejscem spotkań i wymiany doświadczeń producentów rolnych z całego regionu. Przedsiewzięcie ma na celu zaprezentowanie rzadko spotykanych odmian i gatunków warzyw i owoców, a tematem przewodnim jest hodowla ziemniaka. </t>
  </si>
  <si>
    <t>piknik promocyjno-wystawowo-handlowy</t>
  </si>
  <si>
    <t>producenci rolni, mieszkańcy, turyści</t>
  </si>
  <si>
    <t>04.10.2015</t>
  </si>
  <si>
    <t>Centrum Edukacji i Kultury w Damnicy</t>
  </si>
  <si>
    <t>Wojewódzka Olimpiada Młodych Producentów Rolnych</t>
  </si>
  <si>
    <t xml:space="preserve">Celem operacji jest promocja najlepszych rozwiązań technologicznych i organizacyjnych dla gospodarstw rolnych, upowszechnianie wiedzy o nowoczesnych metodach produkcji oraz wymiana doświadczeń między producentami rolnymi a także rozwijanie wiedzy i zainteresowań wśród młodych rolników oraz rozbudzanie ambicji do dalszego doskonalenia zawodowego. </t>
  </si>
  <si>
    <t>Etap wojewódzki składa się z dwóch części: I część testowa i II część ustna</t>
  </si>
  <si>
    <t>młodzi producenci rolni w ściśle określonej grupie wiekowej 17-40 lat</t>
  </si>
  <si>
    <t>02.12.2015</t>
  </si>
  <si>
    <t xml:space="preserve">Pomorski Ośrodek Doradztwa Rolniczego w Gdańsku </t>
  </si>
  <si>
    <t>03.12.2015</t>
  </si>
  <si>
    <t>"Współpraca się opłaca - rolnictwo i przetwórstwo ekologiczne jako szansa dla zrównoważonego rozwoju obszarów wiejskich województwa" pomorskiego</t>
  </si>
  <si>
    <t xml:space="preserve">Promocja działań określonych w PROW 2014-2020 na rzecz rolnictwa i przetwórstwa ekologicznego, jako szansy dla zrównoważonego rozwoju obszarów wiejskich. Przygotowanie interesariuszy związanych z rolnictwem ekologicznym do realizacji działań w ramach PROW 2014-2020. </t>
  </si>
  <si>
    <t xml:space="preserve">konferencja i wyjazd studyjny </t>
  </si>
  <si>
    <t>rolnicy ekologiczni, przetwórcy i dystrybutorzy produktów ekologicznych, mieszkańcy zainteresowani gospodarstwami ekologicznymi, młodzież ponadgimnazjalnych szkół rolniczych oraz JST</t>
  </si>
  <si>
    <t>12.10.2015 - 06.11.2015</t>
  </si>
  <si>
    <t>05-06.11.2015</t>
  </si>
  <si>
    <t>Konferencja dla Partnerów SR KSOW WP</t>
  </si>
  <si>
    <t xml:space="preserve">Celem konferencji jest przekazanie aktualnej informacji na temat działań SR KSOW KSOW w nowym okresie programowania i zachęcenie do kontuowania współpracy na rzecz rozowju obszarów wiejskich. </t>
  </si>
  <si>
    <t>Partnerzy SR KSOW</t>
  </si>
  <si>
    <t>listopad 2015</t>
  </si>
  <si>
    <t>Konferencja dla Partnerów JR KSOW WP</t>
  </si>
  <si>
    <t>20.11.2015</t>
  </si>
  <si>
    <t xml:space="preserve">wizyta studyjna dla laureatów konkursu wojewódzkiego na Najlepsze Gospodarstwo Ekologiczne w kategoriach „ekologia -środowisko” 
i „ekologiczne gospodarstwo towarowe” edycja 2015 na targach Natura FOOD w Łodzi
</t>
  </si>
  <si>
    <t>Promowanie innowacji w rolnictwie, produkcji żywności i w leśnictwie, w szczególności rolnictwa ekologicznego w województwie pomorskim</t>
  </si>
  <si>
    <t xml:space="preserve">wizyta studyjna </t>
  </si>
  <si>
    <t>laureaci etapu wojewódzkiego konkursu</t>
  </si>
  <si>
    <t>2-3.10.2015</t>
  </si>
  <si>
    <t>Zmiana terminu realizacji projektu wynikła ze względów organizacyjnych.</t>
  </si>
  <si>
    <t>Dwuletni plan operacyjny KSOW na lata 2014-2015 dla województwa lubelskiego</t>
  </si>
  <si>
    <t xml:space="preserve">Priorytet </t>
  </si>
  <si>
    <t>Harmonogram 
/termin realizacji</t>
  </si>
  <si>
    <t>Opracowanie i wydanie folderu oraz mapy agroturystycznej "Wieś Lubelska Zaprasza".</t>
  </si>
  <si>
    <t>Celem ogólnym projektu jest podniesienie jakości usług w turystyce wiejskiej, w tym agroturystyce poprzez wydanie folderu promującego oferty obiektów turystyki wiejskiej z terenów Lubelszczyzny jako alternatywnej formy spędzania wolnego czasu. Wśród celów szczegółowych realizacji zadania wskazać można:  promocję zasobów turystycznych, kulturowych oraz krajobrazowych, podniesienie jakości i rozbudowa oferty gospodarstw agroturystycznych, wzrost dostępności do  informacji o atrakcjach turystycznych oraz stowarzyszeniach, zwiększenie efektywności działań marketingowych oraz budowanie współpracy i wspólnej promocji, wspieranie promocji regionu lubelskiego oraz kwater agroturystycznych poprzez kolportowanie materiałów na targach turystycznych oraz imprezach lokalnych.</t>
  </si>
  <si>
    <t>Folder realizowany przez Partnera</t>
  </si>
  <si>
    <t xml:space="preserve">Grupą docelową projektu będą: potencjalni turyści, właściciele gospodarstw agroturystycznych świadczący usługi noclegowe, rekreacyjne, gastronomiczne, którzy samodzielnie nie są w stanie wypromować swoich gospodarstw oraz turyści, którzy będą mieli zaprezentowaną ciekawą i zróżnicowaną ofertę gospodarstw agroturystycznych jak również atrakcji. </t>
  </si>
  <si>
    <t>20.09.-30.11.2015 r.</t>
  </si>
  <si>
    <t>Partner</t>
  </si>
  <si>
    <t>Zmniejszenie kwoty wynika z powstałych oszczędności w wyniku postępowań przetargowych.</t>
  </si>
  <si>
    <t>Zostań na wsi - to się opłaca!</t>
  </si>
  <si>
    <t xml:space="preserve">Realizacja projektu ma na celu: upowszechnianie informacji nt. możliwości wsparcia dla rozwoju młodzieży wiejskiej, ze szczególnym uwzględnieniem PROW 2014-2020, promowanie włączenia zawodowego oraz edukacyjnego, promowanie aktywności społecznej młodzieży wiejskiej, zwiększenie różnorodności obszarów wiejskich poprzez informowanie o możliwościach rozwoju gospodarczego przy wykorzystaniu środków europejskich, zwiększenie aktywności różnorodnych grup zainteresowań oraz promowanie integracji społecznej mieszkańców wsi, zwiększenie udziału  mieszkańców i przedstawicieli lokalnych grup społecznych we wdrażaniu inicjatyw na rzecz rozwoju obszarów wiejskich. </t>
  </si>
  <si>
    <t>Konferencja realizowana przez Partnera</t>
  </si>
  <si>
    <t>Grupą docelową będzie 70 młodych mieszkańców Województwa Lubelskiego, w wieku do 35 lat.</t>
  </si>
  <si>
    <t>15.10-30.11. 2015 r.</t>
  </si>
  <si>
    <t>3, 5</t>
  </si>
  <si>
    <t>Konferencja informacyjno-szkoleniowa: „Rozwój obszarów wiejskich Lubelszczyzny – wsparcie aktywności gospodarczej”.</t>
  </si>
  <si>
    <t xml:space="preserve">Konferencja ma na celu wskazanie źródeł dofinansowania w ramach Programu Rozwoju Obszarów Wiejskich na lata 2014 – 2020, służących wielosektorowemu rozwojowi aktywności gospodarczej zlokalizowanej na obszarach wiejskich. Ponadto ma na celu kreowanie postaw przedsiębiorczych, tworzenie pozarolniczych miejsc pracy przekładających się na poprawę i jakość życia na obszarach wiejskich. 
Z uwagi na program konferencji przyczyni się do osiągnięcia celu KSOW: Informowanie społeczeństwa i potencjalnych beneficjentów o polityce rozwoju obszarów wiejskich i wsparciu finansowym oraz celu KSOW: Aktywizacja mieszkańców wsi na rzecz podejmowania inicjatyw w zakresie rozwoju obszarów wiejskich, w tym kreowania miejsc pracy na terenach wiejskich. </t>
  </si>
  <si>
    <t>Konferencja adresowana jest do pracowników instytucji działających na rzecz rozwoju obszarów wiejskich oraz mieszkańców obszarów wiejskich zainteresowanych pozyskiwaniem środków w ramach nowego Programu Rozwoju Obszarów Wiejskich na lata 2014 – 2020.</t>
  </si>
  <si>
    <t>15.09-30.11.2015 r.</t>
  </si>
  <si>
    <t>I,III</t>
  </si>
  <si>
    <t>Ekofestyn promujący żywność ekologiczną oraz skrócone modele jej sprzedaży.</t>
  </si>
  <si>
    <t xml:space="preserve">
Ekofestyn ma na celu ułatwienie dostępu potencjalnym konsumentom do bezpiecznej, zdrowej, wysokiej jakości żywności ekologicznej, propagowanie informacji na temat innowacyjnych na Lubelszczyźnie modeli łańcucha żywnościowego: RWS – Rolnictwo Wspierane przez Społeczność, różnego rodzaju kooperatyw spożywczych tj. „paczka od rolnika”, ogródków społecznościowych czy rynków lokalnych umożliwiających konsumentom nabywanie wysokiej jakości żywności wiadomego pochodzenia. Ekofestyn poprzez swoją edukacyjną rolę (tematyczne konkursy, pogadanki) przyczyni się do osiągnięcia celu KSOW: Promowanie innowacji w rolnictwie, produkcji  żywności w leśnictwie, jednocześnie wpisując się w działanie KSOW w ramach Planu działania KSOW na lata 2014-2020 realizowane w ramach Planu operacyjnego 2014-2015: Promocja zrównoważonego rozwoju obszarów wiejskich. Ekofestyn poprzez swój otwarty charakter zapewnia promocję żywności ekologicznej oraz możliwość zbliżenia się, nawiązania kontaktów i współpracy pomiędzy producentami i konsumentami.</t>
  </si>
  <si>
    <t>Ekofestyn realizowany przez Partnera</t>
  </si>
  <si>
    <t>Mieszkańcy Województwa Lubelskiego</t>
  </si>
  <si>
    <t>W dotychczasowym planie operacyjnym zostały zawartewskazane dwa działania w ramach realizowanje operacji tj. 10 i 13. Na etpaie realizowania projektu został ten projekt zakwalifikowany do działania 13. Zmniejszenie kwoty wynika z powstałych oszczędności w wyniku postępowań przetargowych.</t>
  </si>
  <si>
    <t>Kompleksowe scalanie gruntów w kontekście zrównoważonego rozwoju obszarów wiejskich.</t>
  </si>
  <si>
    <t xml:space="preserve">Podniesienie świadomości osób uczestniczących w procesie scalenia, w tym także uczestników scaleń może skutkować większą otwartością i zgodą na wydzielanie gruntów, tworząc tym samym możliwość dalszego zrównoważonego rozwoju obszarów wiejskich. Scalenia gruntów są projektami, które wielu uczestnikom scalenia poprawiają warunki pracy w gospodarstwie. Uzyskujemy to poprzez zmniejszenie ilości działek w gospodarstwie czy też poprawę rozłogu gruntów. Proces scalenia gruntów pozwala na kształtowanie przestrzeni, można wydzielić tereny przeznaczone na produkcję żywności ekologicznej połączone z agroturystyką oraz obszary zrównoważonej produkcji rolnej. W  procesie scalenia można też wydzielać grunty przeznaczone na realizację różnego rodzaju zadań publicznych. Może to być miejsce przeznaczone na plac zabaw dla dzieci, budowę domu ludowego (miejsca na integrację społeczności) czy też kreowania nowych miejsc pracy na terenach wiejskich. Barierą, często trudną do pokonania jest brak na obszarze scalenia gruntów pozostających w dyspozycji Samorządu lub Skarbu Państwa. Dlatego tak ważnym jest zbudowanie świadomości mieszkańców, że dalszy rozwój wsi zależy też od ich indywidualnych decyzji.
</t>
  </si>
  <si>
    <t xml:space="preserve">Grupą docelową konferencji winni być: pracownicy urzędów gmin zajmujący się rozwojem obszarów wiejskich, mieszkańcy wsi, na których rozpoczęto prace scaleniowe w ramach programu PROW 2014-2020 oraz mieszkańcy wsi zainteresowani scalaniem gruntów znajdujących się na liście rezerwowej Programu Prac Scaleniowych woj. lubelskiego na lata 2014-2020, geodeci realizujący projekty scaleniowe, a także doradcy ośrodka doradztwa i izby rolniczej. </t>
  </si>
  <si>
    <t>Partner zrezygnowała z realizacji operacji, nie doszło do podpisania umowy a tym samym działnie nie zostało zrealizowane.</t>
  </si>
  <si>
    <t>Festiwal promocyjno-edukacyjny w Gminie Krzczonów.</t>
  </si>
  <si>
    <t>Głównym celem operacji jest festiwal promocyjno-edukacyjny, który  połączy zabawę z edukacją oraz umożliwi spotkanie konsumenta z producentem. Proces kiszenia  i kwaszenia są to dwa różniące się sposoby konserwowania żywności. 
Cele szczegółowe to:
1. Integracja środowisk, 
2. Promocja zdrowej kuchni,
3. Promocja kultury ludowej i lokalnej tradycji,
4. Promocja potraw tradycyjnych i kulinarnych na lubelskim szlaku. 
5. Budowanie marki lokalnej dla produktów przyjaznych dla środowiska, związanych z regionem i ważnych dla jego mieszkańców.</t>
  </si>
  <si>
    <t>Festiwal realizowany przez Partnera</t>
  </si>
  <si>
    <t>Mieszkańcy Gminy Krzczonów</t>
  </si>
  <si>
    <t>01.09.-30.11.2015</t>
  </si>
  <si>
    <t>Zwiększenie świadomości o OZE liderów i mieszkańców lubelskich wsi.</t>
  </si>
  <si>
    <t xml:space="preserve">Zwiększenie świadomości o OZE liderów i mieszkańców lubelskich wsi. Aktywizacja mieszkańców wsi na rzecz podejmowania inicjatyw w zakresie rozwoju obszarów wiejskich, w tym kreowania miejsc pracy na terenach wiejskich oraz promocja zrównoważonego rozwoju obszarów wiejskich. </t>
  </si>
  <si>
    <t>Wyjazdy</t>
  </si>
  <si>
    <t>Grupa docelowa obejmuje lokalnych/gminnych liderów, tzn. wójtowie, radni, sołtysi, księża oraz zainteresowani mieszkańcy.</t>
  </si>
  <si>
    <t>01.11-20.12.2015 r.</t>
  </si>
  <si>
    <t>Wymogi i warunki higieniczno-sanitarne oraz podatkowe przy wytwarzaniu i dystrybucji żywności.</t>
  </si>
  <si>
    <t>Podniesienie świadomości mieszkańców wsi w kwestii bezpieczeństwa wytwarzania i dystrybucji żywności oraz przedstawienia zakresu współpracy ze służbami kontrolnymi.</t>
  </si>
  <si>
    <t>Szkolenie</t>
  </si>
  <si>
    <t>Przedstawiciele jednostek kontrolnych oraz producentów żywności tradycyjnej, regionalnej i ekologicznej z terenów wiejskich.</t>
  </si>
  <si>
    <t>18.11.2015 r.</t>
  </si>
  <si>
    <t>Wznowienie publikacji opracowanej przez SR KSOW Województwa Lubelskiego "W krainie lubelskich produktów tradycyjnych"</t>
  </si>
  <si>
    <t>Celem operacji jest promocja produktów regionalnych i tradycyjnych i upowszechnienie wiedzy na ich temat.</t>
  </si>
  <si>
    <t>Publikacja</t>
  </si>
  <si>
    <t>Operacja adresowana jest dla potencjalnych konsumentów.</t>
  </si>
  <si>
    <t xml:space="preserve">grudzień 2015 r. </t>
  </si>
  <si>
    <t>Organizacja kiermaszów świątecznych.</t>
  </si>
  <si>
    <t xml:space="preserve">Celem operacji jest promocja produktów regionalnych i tradycyjnych, upowszechnienie wiedzy na ich temat oraz kultywowanie tradycji dziedzictwa kulturowego polskiej wsi. </t>
  </si>
  <si>
    <t>Kiermasz</t>
  </si>
  <si>
    <t xml:space="preserve">listopad/grudzień 2015 r. </t>
  </si>
  <si>
    <t>Organizacja lub udział w targach.</t>
  </si>
  <si>
    <t>Celem operacji jest promocja produktów żywnościowych oraz technologii produkcji.</t>
  </si>
  <si>
    <t>Targi</t>
  </si>
  <si>
    <t>Operacja adresowana jest dla konsumentów, producentów żywnosci lub technologii produkcji.</t>
  </si>
  <si>
    <t xml:space="preserve">IV kwartał 2015 r. </t>
  </si>
  <si>
    <t>Kongres Sołtysów.</t>
  </si>
  <si>
    <t xml:space="preserve">Celem realizacji operacji jest aktywizacja poprzez sołtysów mieszkańców Województwa Lubelskiego w rozwój obszarów wiejskich. Podczas kongresu odbędzie się konferencja oraz przeprowadzone zostaną konkursy z nagrodami dotyczące upowszechniania wiedzy na temat rozwoju obszarów wiejskich. Dodatkowo promowane będą produkty tradycyjne i regionalne podczas przygotowanej degustacji. </t>
  </si>
  <si>
    <t xml:space="preserve">Sołtysi i przedstawiciele Samorządów Województwa Lubelskiego </t>
  </si>
  <si>
    <t>listopad/grudzień 2015 r.</t>
  </si>
  <si>
    <t>Informowanie o PROW 2014-2020 na wklejkach kalendarzy książkowych, kieszonkowych  oraz na kalendarzu ściennym i mapie województwa lubelskiego.</t>
  </si>
  <si>
    <t>W wyniku realizacji wyżej wymienionej operacji nastąpi
- Upowszechnienie wiedzy ogólnej na temat programu
-promowanie włączenia społecznego, zmniejszenia ubóstwa oraz rozwoju gospodarczego na obszarach wiejskich
-informowanie społeczeństwa i potencjalnych beneficjentów o polityce rozwoju obszarów wiejskich i o możliwościach finansowania
- zapewnienie pewnej, aktualnej i przejrzystej informacji o PROW 2014-2020, dla ogółu interesariuszy oraz promowanie PROW, jako instrumentu wspierającego rozwój rolnictwa i obszarów wiejskich w Polsce
- zwiększenie poziomu wiedzy ogólnej i szczegółowej dotyczącej PROW 2014-2020</t>
  </si>
  <si>
    <t xml:space="preserve">beneficjenci oraz potencjalni beneficjenci  </t>
  </si>
  <si>
    <t>13 nowe zadanie</t>
  </si>
  <si>
    <t>lp.</t>
  </si>
  <si>
    <t>podmiot wnioskujący o zmianę</t>
  </si>
  <si>
    <t>nr działania, którego dotyczy zmiana</t>
  </si>
  <si>
    <t>nazwa operacji, której dotyczy zmiana</t>
  </si>
  <si>
    <t>na czym polega zmiana</t>
  </si>
  <si>
    <t>uzasadnienie zmiany</t>
  </si>
  <si>
    <t>Wykreślenie operacji</t>
  </si>
  <si>
    <t>Łączne zmniejszenie budżetu: 11 452 zł, dotyczy tylko części KSOW</t>
  </si>
  <si>
    <t>Zmniejszenie kwoty planowanej na sfinansowanie do 32 000 zł, tj. o 1000 zł</t>
  </si>
  <si>
    <r>
      <t>1.</t>
    </r>
    <r>
      <rPr>
        <sz val="7"/>
        <color indexed="8"/>
        <rFont val="Times New Roman"/>
        <family val="1"/>
        <charset val="238"/>
      </rPr>
      <t xml:space="preserve">       </t>
    </r>
    <r>
      <rPr>
        <sz val="11"/>
        <color indexed="8"/>
        <rFont val="Calibri"/>
        <family val="2"/>
        <charset val="238"/>
      </rPr>
      <t xml:space="preserve">Nazwa wydarzenia. Poprawna nazwa to </t>
    </r>
    <r>
      <rPr>
        <i/>
        <sz val="11"/>
        <color indexed="8"/>
        <rFont val="Calibri"/>
        <family val="2"/>
        <charset val="238"/>
      </rPr>
      <t>Święto Sera i Wina. Spotkania regionów, Wrocław-Pawłowice</t>
    </r>
    <r>
      <rPr>
        <sz val="11"/>
        <color indexed="8"/>
        <rFont val="Calibri"/>
        <family val="2"/>
        <charset val="238"/>
      </rPr>
      <t xml:space="preserve"> (w kol. Temat/nazwa operacji oraz Cel realizacji operacji)                                                                      2.       Wynajęto 27 domków wystawienniczych, a planowano wynajęcie 30                                                              3.       Opis - obsługa radiowa wydarzenia; proponowana zmiana w kol. forma realizacji operacji. Powinno być: promowanie wydarzenia - emisja spotów reklamowych w radiu regionalnym</t>
    </r>
  </si>
  <si>
    <r>
      <t>1.</t>
    </r>
    <r>
      <rPr>
        <sz val="7"/>
        <color indexed="8"/>
        <rFont val="Times New Roman"/>
        <family val="1"/>
        <charset val="238"/>
      </rPr>
      <t xml:space="preserve">       </t>
    </r>
    <r>
      <rPr>
        <sz val="11"/>
        <color indexed="8"/>
        <rFont val="Calibri"/>
        <family val="2"/>
        <charset val="238"/>
      </rPr>
      <t xml:space="preserve">Nazwa wydarzenia. Poprawna nazwa to: </t>
    </r>
    <r>
      <rPr>
        <i/>
        <sz val="11"/>
        <color indexed="8"/>
        <rFont val="Calibri"/>
        <family val="2"/>
        <charset val="238"/>
      </rPr>
      <t>prezentacja wojewódzka „Tradycyjne Stoły Wigilijne”</t>
    </r>
    <r>
      <rPr>
        <sz val="11"/>
        <color indexed="8"/>
        <rFont val="Calibri"/>
        <family val="2"/>
        <charset val="238"/>
      </rPr>
      <t xml:space="preserve"> (kol. Temat/nazwa operacji)                                                          2.       Usunięcie z opisu poz. dekoracja sceny                                       3.       Zmniejszenie kwoty planowanej na sfinansowanie do 12 007 zł, tj. o 7 993 zł                    4.       Zmiana terminu realizacji, tj. na 2 tydzień grudnia                                       </t>
    </r>
  </si>
  <si>
    <t>Konkurs „Piękna wieś dolnośląska” 2015</t>
  </si>
  <si>
    <t>-</t>
  </si>
  <si>
    <t>„Harmonogram/termin realizacji”</t>
  </si>
  <si>
    <t xml:space="preserve">Zmiana terminów we wszystkich projektach umieszczonych w Planie Operacyjnym 2014-2015 </t>
  </si>
  <si>
    <t>Samorząd Województwa Lubelskiego</t>
  </si>
  <si>
    <t>3.1</t>
  </si>
  <si>
    <t>Zmniejszenie kwoty na realizację operacji z 38 310,00 zł na 38 250,00 zł</t>
  </si>
  <si>
    <t>3.2</t>
  </si>
  <si>
    <t>Zmniejszenie kwoty na realizację operacji z 19 273,00 zł na 13 112,50  zł</t>
  </si>
  <si>
    <t>3.3</t>
  </si>
  <si>
    <t>Zmniejszenie kwoty na realizację operacji z 14 976,02 zł na 14 760,00  zł</t>
  </si>
  <si>
    <t>3.4</t>
  </si>
  <si>
    <t>Uszczegółowienie działania, z którego został a rozliczona operacja tj. działanie: 13.Zmniejszenie kwoty na realizację operacji z 64 121,64 zł na 46 083,50  zł</t>
  </si>
  <si>
    <t>3.5</t>
  </si>
  <si>
    <t>3.6</t>
  </si>
  <si>
    <t>Zmniejszenie kwoty na realizację operacji z 145 307,50 zł na 107 059,50  zł</t>
  </si>
  <si>
    <t>Zmniejszenie kwoty na realizację operacji z 20 575,50 zł na 8 610,00  zł</t>
  </si>
  <si>
    <t>Zmniejszenie kwoty na realizację operacji z 10 000,00 zł na 9 900,00  zł</t>
  </si>
  <si>
    <t>Budżet planowany plan operacyjny: 639 000,00 zł                                                        Budżet zrealizowany plan operacyjny: 532 718,11zł</t>
  </si>
  <si>
    <t>Zmniejszenie kwoty na realizację operacji z 60 000,00 zł na 59 850,00  zł</t>
  </si>
  <si>
    <t>Zmniejszenie kwoty na realizację operacji z 60 000,00 zł na 43 700,00  zł</t>
  </si>
  <si>
    <t>Zmniejszenie kwoty na realizację operacji z 87 000,00 zł na 61 468,00  zł</t>
  </si>
  <si>
    <t>Korekta "omyłkowego" zapisu dotyczącego przypisania operacji "Kongres sołtysów" do działania 6 zamiast do działania 13. Zmniejszenie kwoty na realizację operacji z 107 517,34 zł na 81 300,00 zł</t>
  </si>
  <si>
    <r>
      <t xml:space="preserve">Na etapie monitoringu zauważono omyłkowy zapis dotyczący działania 6, na który w ramach planu operacyjnego na lata 2014-2015 nie było naboru. Operacja „Kongres sołtysów” została omyłkowo wpisana do działania </t>
    </r>
    <r>
      <rPr>
        <i/>
        <sz val="11"/>
        <color theme="1"/>
        <rFont val="Calibri"/>
        <family val="2"/>
        <charset val="238"/>
      </rPr>
      <t>6 Ułatwianie wymiany wiedzy pomiędzy podmiotami uczestniczącymi w rozwoju obszarów wiejskich oraz wymiana i rozpowszechnianie rezultatów działań na rzecz tego rozwoju</t>
    </r>
    <r>
      <rPr>
        <sz val="11"/>
        <color theme="1"/>
        <rFont val="Calibri"/>
        <family val="2"/>
        <charset val="238"/>
      </rPr>
      <t>, natomiast faktycznie została przeprowadzona w ramach działania 13 P</t>
    </r>
    <r>
      <rPr>
        <i/>
        <sz val="11"/>
        <color theme="1"/>
        <rFont val="Calibri"/>
        <family val="2"/>
        <charset val="238"/>
      </rPr>
      <t xml:space="preserve">romocja zrównoważonego rozwoju obszarów wiejskich. </t>
    </r>
    <r>
      <rPr>
        <sz val="11"/>
        <color theme="1"/>
        <rFont val="Calibri"/>
        <family val="2"/>
        <charset val="238"/>
      </rPr>
      <t>Wskazana „omyłka pisarska” została zauważona na etapie monitoringu i zostały podjęte środki zaradcze. Poinformowano IZ oraz przesłano do członków WGR ds. KSOW informację o wskazanej „omyłce pisarskiej”.  Członkowie Grupy Roboczej nie wnieśli żadnych przeciwskazań, przyjęli „omyłkę pisarską” i zaakceptowali powyższą zmianę. Zmniejszenie kwoty wynika z powstałych oszczędności w wyniku postępowań przetargowych.</t>
    </r>
  </si>
  <si>
    <t>Zmiana polega na przesunięciu operacji tj. "Informowanie o PROW 2014-2020 na wklejkach kalendarzy książkowych, kieszonkowych  oraz na kalendarzu ściennym i mapie województwa lubelskiego" z planu komunikacyjnego działanie 8 do działania 13 tj. do planu operacyjnego. Zmniejszenie kwoty na reazlizację operacji z 49 000,00 zł na 48 624,61 zł.</t>
  </si>
  <si>
    <t>Konkurs na najaktywniejszą jst z Małopolski w pozyskiwaniu środków PROW 2007-2013</t>
  </si>
  <si>
    <t>Zmniejszenie kwoty przeznaczonej na realizację operacji z 14.250,00 zł do 13.250,00 zł</t>
  </si>
  <si>
    <t>13.</t>
  </si>
  <si>
    <t>Spotkanie informacyjne dla potencjalnych beneficjentów dot. możliwości pozyskania finansowania na rozwój obszarów wiejskich z PROW 2014-2020 i RPO WM 2014-2020</t>
  </si>
  <si>
    <t>Zmniejszenie kwoty przeznaczonej na realizację operacji z 23.200,00 zł na 23.000,00 zł.</t>
  </si>
  <si>
    <t xml:space="preserve"> 13.</t>
  </si>
  <si>
    <t>Zmniejszenie kwoty przeznaczonej na realizację operacji z 2.300,00 zł na 350,00 zł.</t>
  </si>
  <si>
    <t>Zmniejszenie globalnej kwoty Planu Operacyjnego z 850.500,00 zł na 850.410,00 zł.</t>
  </si>
  <si>
    <t>Dodanie nowej operacji z tytułu pozyskanych oszczędności na ww. operacjach w celu dokonania zakupów materiałów niezbędnych do organizacji stoiska na targach Grune Woche 2016, które odbywają się w początku stycznia. Kwota przeznaczona na operację: 3.060,00.</t>
  </si>
  <si>
    <t>Zmiana ta wynika z oszczędności uzyskanych na innych zadaniach w celu dokonania niezbędnych zakupów na potrzeby udziału w targach Grune Woche 2016.</t>
  </si>
  <si>
    <t>Zmiana kwoty operacji z 31 650 zł na 31 582,47 zł</t>
  </si>
  <si>
    <t>Zmiana kwoty operacji z 20 900 zł na 12 829,13 zł</t>
  </si>
  <si>
    <t>Zmiana kwoty operacji z 75 000 zł na 74 538 zł</t>
  </si>
  <si>
    <t>Zmiana kwoty operacji z 126 000 zł na 110 700 zł</t>
  </si>
  <si>
    <t>Zmiana kwoty operacji z 22 291,20 zł na 16971,22</t>
  </si>
  <si>
    <t>Zmiana kwoty operacji z 15 314,10 zł na 15313,99</t>
  </si>
  <si>
    <t>Zmiana kwoty operacji z 61 792,75 zł na 58460,92</t>
  </si>
  <si>
    <t>Zmiana kwoty operacji z 14 675 zł na 14 405 zł</t>
  </si>
  <si>
    <t>Zmiana kwoty operacji z 16 133,90 zł na 12255,62</t>
  </si>
  <si>
    <t>Zmiana kwoty operacji z 4 801,44 zł na 4 262,09 zł</t>
  </si>
  <si>
    <t>Zmiana kwoty operacji z 5 780,30 zł na 4 418,22 zł</t>
  </si>
  <si>
    <t>Zmiana kwoty operacji z 3 801,19 zł na 3 800,24 zł</t>
  </si>
  <si>
    <t>Mazowieckie Konferencje Pszczelarskie</t>
  </si>
  <si>
    <t>Zmiana kwoty operacji z 10 311,58 zł na 10227,06</t>
  </si>
  <si>
    <t>Konferencja "Odnawialne źródła energii na obszarach wiejskich"</t>
  </si>
  <si>
    <t>Zmiana kwoty operacji z 10 601,73 zł na 9001,78</t>
  </si>
  <si>
    <t xml:space="preserve">Targi "Bazaar Berlin" </t>
  </si>
  <si>
    <t>Zmieniono termin realizacji operacji (obecnie IX - XII 2015 ). Zmniejszono kwotę na realizację operacji z 38 445 zł do 35 700 zł</t>
  </si>
  <si>
    <t>Zmieniono termin realizacji operacji (obecnie IX - XII 2015 ). Zmniejszono kwotę na realizację operacji z 19 367 zł do 15 450 zł</t>
  </si>
  <si>
    <t xml:space="preserve">Zmieniono termin realizacji operacji (obecnie IX - XII 2015). Zmniejszono kwotę na realizację operacji z 10 034 zł do 6 840 zł. </t>
  </si>
  <si>
    <t>Promowanie lokalnej tradycji, jako element niezbędny przy wdrażaniu inicjatyw na rzecz rozwoju obszarów wiejskich - stół</t>
  </si>
  <si>
    <t xml:space="preserve">Zmieniono termin realizacji operacji (obecnie IX - XII 2015). Uszczegółowiono sposób realizacji operacji (dodatkowe formy realizacji operacji : konkurs, oprawa artystyczna)  </t>
  </si>
  <si>
    <t xml:space="preserve">Zmiana terminu realizacji w celu odzwierciedlenia czasu rozpoczęcia i zakończenia działań na rzecz realizacji operacji. </t>
  </si>
  <si>
    <t>Udział w Targach Regionów i Produktów Turystycznych "TOUR SALON" w Poznaniu - 15 -17 października 2015</t>
  </si>
  <si>
    <t xml:space="preserve">Zmieniono termin realizacji operacji (obecnie IX - XII 2015). Uszczegółowiono sposób realizacji operacji ( dodatkowe formy realizacji operacji: udział w konkursie o Złoty medal Międzynarodowych Targów Poznańskich) </t>
  </si>
  <si>
    <t>Łączne zmniejszenie budżetu przeznaczonego na operacje z 117 612 zł do 103 756 zł</t>
  </si>
  <si>
    <t xml:space="preserve">Organizacja seminarium naukowego pt. "Problemy zarządzania kryzysowego w obliczu zmian zagospodarowania przestrzennego obszarów wiejskich" </t>
  </si>
  <si>
    <t>Zmieniono termin realizacji operacji (obecnie IX - XII 2015). Zmniejszono kwotę na realizację operacji z 20 000 zł do 16 000zł</t>
  </si>
  <si>
    <t>9.5</t>
  </si>
  <si>
    <t>Nazwa Operacji: Jarmark galicyjski - Smaki Roztocza</t>
  </si>
  <si>
    <t>Zmniejszenie kwoty przeznaczonej na realizację operacji ze 30 000,00 zł do 29 942,00 zł</t>
  </si>
  <si>
    <t>9.6</t>
  </si>
  <si>
    <t>Nazwa Operacji: Podkarpacki Dzień Wędliniarza</t>
  </si>
  <si>
    <t>Zmniejszenie kwoty przeznaczonej na realizację operacji ze 8 000,00 zł do 7995,00 zł</t>
  </si>
  <si>
    <t>9.7</t>
  </si>
  <si>
    <t>Nazwa Operacji: Karpacki Jarmark Turystyczny</t>
  </si>
  <si>
    <t>Zmniejszenie kwoty przeznaczonej na realizację operacji ze 10 000,00 zł do 9 999,99 zł</t>
  </si>
  <si>
    <t>9.8</t>
  </si>
  <si>
    <t>Nazwa Operacji: Festyn Folklorystyczny w Rogach</t>
  </si>
  <si>
    <t>Zmniejszenie kwoty przeznaczonej na realizację operacji ze 2 000,00 zł do 1 500,00 zł</t>
  </si>
  <si>
    <t>9.9</t>
  </si>
  <si>
    <t>Nazwa Operacji: Targi Rzemiosła, Przedsiębiorczości i Leśnictwa, Agrobieszczady 2015</t>
  </si>
  <si>
    <t>Zmniejszenie kwoty przeznaczonej na realizację operacji ze 25 000,00 zł do 24 887,74 zł</t>
  </si>
  <si>
    <t>9.10</t>
  </si>
  <si>
    <t>Nazwa Operacji: Festiwal Kultur i Kresowego Jadła</t>
  </si>
  <si>
    <t>Zmniejszenie kwoty przeznaczonej na realizację operacji ze 50 000,00 zł do 49 944,00 zł</t>
  </si>
  <si>
    <t>9.11</t>
  </si>
  <si>
    <t>Nazwa Operacji: Powiatowe Święto Chleba</t>
  </si>
  <si>
    <t>Zmniejszenie kwoty przeznaczonej na realizację operacji ze 7 000,00 zł do 4 116,00 zł</t>
  </si>
  <si>
    <t>9.12</t>
  </si>
  <si>
    <t>Nazwa Operacji: Święto chleba w Parku Buczyna</t>
  </si>
  <si>
    <t>Zmniejszenie kwoty przeznaczonej na realizację operacji ze 9 000,00 zł do 8 949,02 zł</t>
  </si>
  <si>
    <t>9.13</t>
  </si>
  <si>
    <t>Nazwa Operacji: Pilzneński Festiwal Pierogów</t>
  </si>
  <si>
    <t>Zmniejszenie kwoty przeznaczonej na realizację operacji ze 5 000,00 zł do 4 974,66 zł</t>
  </si>
  <si>
    <t>9.14</t>
  </si>
  <si>
    <t>Nazwa Operacji: II Ogólnopolski Konkurs w Przyrządzaniu potraw z wołowiny podkarpackiej</t>
  </si>
  <si>
    <t>Zmniejszenie kwoty przeznaczonej na realizację operacji ze 50 000,00 zł do 46 894,20 zł</t>
  </si>
  <si>
    <t>9.15</t>
  </si>
  <si>
    <t>Nazwa Operacji: Podkarpackie Święto Miodu</t>
  </si>
  <si>
    <t>Zmniejszenie kwoty przeznaczonej na realizację operacji ze 20 000,00 zł do 19 921,00 zł</t>
  </si>
  <si>
    <t>9.16</t>
  </si>
  <si>
    <t>Nazwa Operacji: Jesienna Giełda Ogrodnicza</t>
  </si>
  <si>
    <t>Zmniejszenie kwoty przeznaczonej na realizację operacji ze 38 000,00 zł do 34 720,41 zł</t>
  </si>
  <si>
    <t>9.17</t>
  </si>
  <si>
    <t>Budżet planowany: 470 000,00 zł                                Budżet zrealizowany: 405 044,02 zł</t>
  </si>
  <si>
    <t>Nazwa Operacji: Realizacja zespołu przedsięwzięć związanych z promocją regionalnego dziedzictwa kulinarnego, kulturowego, zwyczajów i tradycji, lokalnego folkloru</t>
  </si>
  <si>
    <t>Zmniejszenie kwoty przeznaczonej na realizację operacji ze 102 500,00 zł do 47 700 zł</t>
  </si>
  <si>
    <t>Zmiana terminu realizacji projektu</t>
  </si>
  <si>
    <t xml:space="preserve"> Współpraca się opłaca - rolnictwo i przetwórstwo ekologiczne jako szansa dla zrównoważonego rozwoju obszarów wiejskich województwa pomorskiego.</t>
  </si>
  <si>
    <t>Zmiana terminu realizacji projektu Zmiana skrótu nazwy komórki organizacyjnej KSOW z SR KSOW na JR KSOW</t>
  </si>
  <si>
    <t>Zmiana terminu realizacji projektu wynikająca ze względów organizacyjnych.</t>
  </si>
  <si>
    <t>Rezygnacja  z realizacji operacji</t>
  </si>
  <si>
    <t>Serwowarstwo jako element zrównoważonego rozwoju obszarów wiejskich - warsztaty</t>
  </si>
  <si>
    <t>XIII Targi chłopskie</t>
  </si>
  <si>
    <t>Zmiana budżetu z 26 506,50  zł na 9 778,46 zł</t>
  </si>
  <si>
    <t>Zmiana budżetu z 12 770,00 zł na 6 519,26 zł</t>
  </si>
  <si>
    <t xml:space="preserve">Dożynki Prezydenckie Spała 2015 </t>
  </si>
  <si>
    <t>Zmniejszenie kwoty przeznaczonej na realizację operacji z 61 500 zł do 49 000 zł</t>
  </si>
  <si>
    <r>
      <t xml:space="preserve"> </t>
    </r>
    <r>
      <rPr>
        <b/>
        <i/>
        <sz val="11"/>
        <color indexed="8"/>
        <rFont val="Calibri"/>
        <family val="2"/>
        <charset val="238"/>
      </rPr>
      <t>Konferencja „ Wieś Polska – Wieś Innowacyjna”</t>
    </r>
  </si>
  <si>
    <t>Zmniejszenie kwoty przeznaczonej na realizację operacji z 14 145 zł do 9 000 zł</t>
  </si>
  <si>
    <t>„Dzień Św. Marcina w Brukseli”</t>
  </si>
  <si>
    <t>Zmniejszenie kwoty przeznaczonej na realizację operacji z 15 000 zł do 7 000  zł</t>
  </si>
  <si>
    <t>Zakup artykułów informacyjno – promocyjnych na wydarzenia targowe i wystawiennicze organizowane bądź współorganizowane przez Samorząd Województwa Wielkopolskiego</t>
  </si>
  <si>
    <t>Zmniejszenie kwoty przeznaczonej na realizację operacji z 30 000 zł do 15 000 zł</t>
  </si>
  <si>
    <r>
      <t xml:space="preserve"> </t>
    </r>
    <r>
      <rPr>
        <b/>
        <i/>
        <sz val="11"/>
        <color indexed="8"/>
        <rFont val="Calibri"/>
        <family val="2"/>
        <charset val="238"/>
      </rPr>
      <t>Udział w Festiwalu Sztuki Przedmiotów Artystycznych połączony z organizacją konferencji na temat możliwości realizacji przedsięwzięć w ramach PROW 2014 - 2020</t>
    </r>
  </si>
  <si>
    <t>Wycofanie operacji</t>
  </si>
  <si>
    <t>Zmniejszenie kwoty przeznaczonej na realizację operacji z 30 000 zł do 25 000 zł</t>
  </si>
  <si>
    <r>
      <t xml:space="preserve"> </t>
    </r>
    <r>
      <rPr>
        <b/>
        <i/>
        <sz val="11"/>
        <color indexed="8"/>
        <rFont val="Calibri"/>
        <family val="2"/>
        <charset val="238"/>
      </rPr>
      <t>Przechowywanie i zabezpieczenie wyposażenia z wikliny ( dzieła sztuki użytkowej) – aranżacji stoiska promocyjnego Województwa Wielkopolskiego, wykorzystywanego podczas wydarzeń targowych i wystawienniczych organizowanych bądź współorganizowanych przez samorząd Województwa</t>
    </r>
  </si>
  <si>
    <t>Zwiększenie kwoty  z 4 119,24 zł do 4 900 zł</t>
  </si>
  <si>
    <t xml:space="preserve"> „Zorganizowanie stoiska wystawienniczego Województwa Zachodniopomorskiego na Targach Żywności Ekologicznej i Regionalnej Natura Food w Łodzi”</t>
  </si>
  <si>
    <t>Zmniejszenie kwoty przeznaczonej na realizację operacji do 16 369,05 zł (zmniejszenie o 322 zł – było 16 691,05 zł)</t>
  </si>
  <si>
    <t xml:space="preserve"> „Akademia Sołtysa”</t>
  </si>
  <si>
    <t>Zmniejszenie kwoty przeznaczonej na realizację operacji do 34 745,82 zł (zmniejszenie o 5 254,18 zł – było 40 000,00 zł). Rozszerzenie grupy docelowej uczestników serii spotkań.</t>
  </si>
  <si>
    <t>„Jarmark Bożonarodzeniowy w Szczecinie”</t>
  </si>
  <si>
    <t>Usunięcie operacji (rezygnacja z realizacji w ramach Planu Operacyjnego w roku 2015). Pierwotnie planowano przeznaczyć kwotę 80 000,00 zł.</t>
  </si>
  <si>
    <t>wystawcy - producenci żywności, konsumenci z Niemiec</t>
  </si>
  <si>
    <t>17-19 października 2015</t>
  </si>
  <si>
    <t>Propozycja zmiany harmonogramu zgodnie z rzeczywistym</t>
  </si>
  <si>
    <t>Wizyta Studyjna ,,Gospodarstwa Opiekuńcze - jako alternatywna ścieżka rozwoju gospodarstw''</t>
  </si>
  <si>
    <t xml:space="preserve">Zmiana harmonogramu z 16-18 października 2015 na 17-19 października 2015 </t>
  </si>
  <si>
    <t>aktywizacja mieszkańców obszarów wiejskich w zakresie przedsiębiorczości, poprzez uzupełnienie wiedzy z zakresu możliwości legalnej produkcji i sprzedaży bezpośredniej w świetle zmieniających się przepisów prawa;
wzmocnienie roli kobiet wiejskich jako łącznika między środowiskiem wiejskim a sferą administracyjną, w celu wsparcia zrównoważonego rozwoju obszarów wiejskich;
zachęcenie mieszkańców obszarów wiejskich do podejmowania dodatkowych działań mających na celu dywersyfikację dochodów gospodarstw</t>
  </si>
  <si>
    <t>mieszkańcy obszarów wiejskich północno-wschodniego Mazowsza, a w szczególności kobiety: przedstawicielki kół gospodyń wiejskich, członkowie lokalnych stowarzyszeń i grup działania, wytwórcy produktów tradycyjnych, lokalni producenci żywności, rolnicy ekologiczni, przedstawiciele samorządów lokalnych i inne osoby zainteresowane przedsiębiorczością na obszarach wiejskich</t>
  </si>
  <si>
    <t>1-30 listopada 2015</t>
  </si>
  <si>
    <t>Samorząd Województwa Mazowieckiego</t>
  </si>
  <si>
    <r>
      <t>1.</t>
    </r>
    <r>
      <rPr>
        <sz val="7"/>
        <rFont val="Times New Roman"/>
        <family val="1"/>
        <charset val="238"/>
      </rPr>
      <t xml:space="preserve">       </t>
    </r>
    <r>
      <rPr>
        <sz val="11"/>
        <rFont val="Calibri"/>
        <family val="2"/>
        <charset val="238"/>
      </rPr>
      <t>Kwota zrealizowana była mniejsza niż planowana, oszczędności powstały przy zakupie grawerowanych dyplomów oraz wynajęciu hali namiotowej (planowano 69 500 zł) 
2. Aktualizacja daty (wcześniej była "planowana")</t>
    </r>
  </si>
  <si>
    <r>
      <t>1.</t>
    </r>
    <r>
      <rPr>
        <sz val="7"/>
        <rFont val="Times New Roman"/>
        <family val="1"/>
        <charset val="238"/>
      </rPr>
      <t xml:space="preserve">       </t>
    </r>
    <r>
      <rPr>
        <sz val="11"/>
        <rFont val="Calibri"/>
        <family val="2"/>
        <charset val="238"/>
      </rPr>
      <t>Zmniejszenie kwoty planowanej na sfinansowanie do 67 041 zł, tj. o 2 459 zł  
2. wpisanie faktycznej daty podsumowania konkursu, tj. 10.10.2015 r.</t>
    </r>
  </si>
  <si>
    <t>Samorząd Województwa Pomorskiego</t>
  </si>
  <si>
    <t>Rezygnacja z realizacji operacji</t>
  </si>
  <si>
    <t>Partner Krajowej Sieci Obszarów Wiejskich zrezygnował z realizacji operacji ze względu na brak możliwości jej realizacji w ustalonym terminie.</t>
  </si>
  <si>
    <t>Samorząd Województwa Wielkopolskiego</t>
  </si>
  <si>
    <t xml:space="preserve">Razem </t>
  </si>
  <si>
    <t>Razem (przed zmianami)</t>
  </si>
  <si>
    <t>Razem (po zmianach)</t>
  </si>
  <si>
    <t>Razem (przed zmianą)</t>
  </si>
  <si>
    <t>Razem ( po zmianie)</t>
  </si>
  <si>
    <t>Razem</t>
  </si>
  <si>
    <t>Wskaźniki monitorowania realizacji operacji</t>
  </si>
  <si>
    <t>liczba wystawców - 7, liczba stoisk wystawienniczych - 1</t>
  </si>
  <si>
    <t>liczba wystawców - 8, liczba stoisk wystawienniczych - 1</t>
  </si>
  <si>
    <t>liczba wystawców - 5, liczba stoisk wystawienniczych - 1</t>
  </si>
  <si>
    <t>liczba wystawców - 27, liczba stoisk wystawienniczych - 27, liczba zapowiedzi w radiu regionalnym - 1, liczba emisji zapowiedzi w radiu regionalnym - 25, liczba spotów reklamowych w radiu regionalnym - 1, liczba emisji spotów reklamowych w radiu regionalnym - 20, zasięg radia - regionalny, artykuły internetowe -1 (relacja z wydarzenia targowego)</t>
  </si>
  <si>
    <t>liczba wystawców - 26, liczba stoisk wystawienniczych - 26</t>
  </si>
  <si>
    <t>liczba sołectw zgłoszonych do konkursu Piękna wieś dolnośląska - 31, liczba laureatów konkursu - 18</t>
  </si>
  <si>
    <t>1 konferencja/121 uczestników</t>
  </si>
  <si>
    <t>1 konkurs</t>
  </si>
  <si>
    <t>1 impreza plenerowa/3 tys. szt. broszury</t>
  </si>
  <si>
    <t>1 wizyta/18 uczestników</t>
  </si>
  <si>
    <t>1 konferencja/150 uczestników</t>
  </si>
  <si>
    <t>4  felietony wyemitowane w regionalnej telewizji</t>
  </si>
  <si>
    <t>1 konferencja /90 uczestników</t>
  </si>
  <si>
    <t>1 impreza/3 szt. reklamy w prasie</t>
  </si>
  <si>
    <t>1 konferencja/500 szt. publikacji</t>
  </si>
  <si>
    <t>4 warsztaty/60 uczestników</t>
  </si>
  <si>
    <t>1 stoisko regionalne na  targach</t>
  </si>
  <si>
    <t>1 wystawa/20 wystawców</t>
  </si>
  <si>
    <t>1 wizyta studyjna/19 uczestników</t>
  </si>
  <si>
    <t>1 stoisko regionalne</t>
  </si>
  <si>
    <t>foldery - 10 000 szt.; mapa agroturystyczna - 10 000 szt.</t>
  </si>
  <si>
    <t>1 konferencja; 70 uczestników; ilość kompletów materiałów konferencyjnych - 70 w tym razem 532 sztuki</t>
  </si>
  <si>
    <t>ogłoszenia prasowe - 3 szt.; liczba uczestników - 80 ; zestawów szkoleniowych 80 w tym 80 pendrive, 80 teczek biurowych, 80 notatników, 80 długopisów;</t>
  </si>
  <si>
    <t>konferencja 1, uczestników - 52, wystawców - 65, udział dzieci w konkursach - 170, kompletów szkoleniowych - 50, materiałów promocyjnych (pendrive, długopis, odblask) - 200, ogłoszenia prasowe -4;</t>
  </si>
  <si>
    <t>iość dni - 1, liczba uczestników - 643, liczba wystawców - 38, materiały promocyjne: torby 600, identyfikatory - 600, ulotki informacyjne - 600, plakaty informacyjne - 150, ogłoszenia prasowe - 5, ogłoszenia radiowe - 5;</t>
  </si>
  <si>
    <t>2 wyjazdy po 30 osób, 2 konferencje, materiały promocyjne: notatniki - 60, długopis - 60, teczka - 60, biuletyn - 60, torba bawełniana - 60;</t>
  </si>
  <si>
    <t>seminarium - 1, liczba uczestników - 100;</t>
  </si>
  <si>
    <t>liczba publikacji - 8 000 szt.</t>
  </si>
  <si>
    <t xml:space="preserve">liczba osób odwiedzających - około 2 500 osób, ilość dni - 2, ilość wystawców - 25, </t>
  </si>
  <si>
    <t>liczba wystawców - 14, ilość dni - 1, liczba uczestników - 35, liczba odwiedzających - około 2 000;</t>
  </si>
  <si>
    <t xml:space="preserve">liczba uczestników - 500 </t>
  </si>
  <si>
    <t>liczba kalendarzy - 3 500 szt.</t>
  </si>
  <si>
    <t>liczba uczestników wystawy</t>
  </si>
  <si>
    <t>liczba wystawców</t>
  </si>
  <si>
    <t>liczba materiałów promocyjnych</t>
  </si>
  <si>
    <t>liczba przeprowadzonych degustacji</t>
  </si>
  <si>
    <t>Liczba uczestników wystawy</t>
  </si>
  <si>
    <t>liczba uczestników wyjazdu</t>
  </si>
  <si>
    <t>Liczba wyjazdów studyjnych
Liczba uczestników wyjazdów</t>
  </si>
  <si>
    <t>4
165</t>
  </si>
  <si>
    <t>liczba uczestników</t>
  </si>
  <si>
    <t>liczba konferencji, spotkań
liczba uczestników</t>
  </si>
  <si>
    <t>2
40</t>
  </si>
  <si>
    <t>liczba uczestników warsztatów</t>
  </si>
  <si>
    <t>liczba osób odwiedzających stoisko - 11.000 os.; liczba materiałów informacyjno-promocyjnych, które zostały rozdystrybuowane -9.500 szt.; liczba imprez lokalnych, na których obecne było stoisko - 22; liczba lokalnych KGW zaangażowanych w realizację kampanii - 22</t>
  </si>
  <si>
    <t xml:space="preserve">liczba podwystawców - 11; liczba osób odwiedzających - 6.000 os.; liczba dni targowych - 4; </t>
  </si>
  <si>
    <t>liczba dni - 2; liczba reprezentantów województwa - 24; liczba osób odwiedzających - 2.000 os.</t>
  </si>
  <si>
    <t>liczba wkładek - 1; nakład - 46.000 szt. , zasięg - województwo małopolskie</t>
  </si>
  <si>
    <t>zasięg TV - województwo małopolskie; liczba emisji - 9, liczba audycji - 3</t>
  </si>
  <si>
    <t xml:space="preserve">liczba podwystawców -8; liczba osób odwiedzających - 4.000 os.; liczba dni targowych - 3; </t>
  </si>
  <si>
    <t>liczba nagrodzonych - 4; liczba uczetników konkursu - 215</t>
  </si>
  <si>
    <t xml:space="preserve">liczba spotkań - 1; liczba uczestników - 250; </t>
  </si>
  <si>
    <t xml:space="preserve">liczba spotkań - 1; liczba uczestników - 225; </t>
  </si>
  <si>
    <t xml:space="preserve">liczba spotkań - 2; liczba uczestników - 45; </t>
  </si>
  <si>
    <t xml:space="preserve">liczba spotkań - 1; liczba uczestników - 15; </t>
  </si>
  <si>
    <t>liczba delegacji partnerskich odwiedzających stoisko WM - 20; liczba podwystawców - 20; liczba przedstawicieli województwa - 10</t>
  </si>
  <si>
    <t>liczba audycji - 6; liczba zapowiedzi - 6; poziom oglądalności - 33 000 osób; zasięg - krajowy</t>
  </si>
  <si>
    <t>liczba uczestników - 240</t>
  </si>
  <si>
    <t>liczba stoisk wystawienniczych - 1</t>
  </si>
  <si>
    <t>liczba wkładek tematycznych - 3; zasięg - lokalny; nakład - 207 600</t>
  </si>
  <si>
    <t xml:space="preserve">liczba wyjazdów studyjnych - 2; liczba uczestników wyjazdów - 28 </t>
  </si>
  <si>
    <t xml:space="preserve"> ilość materiałów informacyjnych-promocyjnych  - 1500 szt </t>
  </si>
  <si>
    <t>liczba wyjazdów studyjnych - 1; liczba uczestników wyjazdów - 50</t>
  </si>
  <si>
    <t>liczba szkoleń - 1 liczba uczestników szkolenia - 31; ilość materiałów informacyjnych-promocyjnych - 31; ilość egzemplarzy broszury informacyjnej - 31</t>
  </si>
  <si>
    <t xml:space="preserve">liczba wyjazdów studyjnych - 1 liczba uczestników wyjazdów - 40 </t>
  </si>
  <si>
    <t xml:space="preserve">liczba uczestników seminarium - 86; ilość materiałów informacyjnych-promocyjnych - 80 </t>
  </si>
  <si>
    <t>liczba konferencji - 1; liczba uczestników - 115; ilość materiałów informacyjnych-promocyjnych - 80</t>
  </si>
  <si>
    <t xml:space="preserve"> liczba uczestników seminarium - 90; ilość materiałów informacyjnych-promocyjnych -100; ilość egzemplarzy broszury informacyjnej - 100</t>
  </si>
  <si>
    <t>liczba konferencji - 2; liczba uczestników konferencji - 162; ilość materiałów informacyjnych-promocyjnych -160</t>
  </si>
  <si>
    <t xml:space="preserve">liczba konferencji - 1; liczba uczestników konferencji - 125; liczba egzemplarzy broszur informacyjnych - 150; </t>
  </si>
  <si>
    <t xml:space="preserve">liczba wystawców:3; liczba stoisk: 1; liczba dni targowych: 5; </t>
  </si>
  <si>
    <t>liczba uczestników turnieju: 253 osoby</t>
  </si>
  <si>
    <t>liczba uczestników: 80 osób;</t>
  </si>
  <si>
    <t xml:space="preserve">ilość warsztatów: 8; liczba uczestników: 50 osób </t>
  </si>
  <si>
    <t xml:space="preserve">liczba wystawców woj. opolskiego:2 LGD; liczba stoisk: 1; </t>
  </si>
  <si>
    <t xml:space="preserve">liczba uczestników: 57 osób; </t>
  </si>
  <si>
    <t>160 uczestników</t>
  </si>
  <si>
    <t>W konkursie kulinarnym udział wzięło 7 drużyn z restauracj i hoteli z całej Polski. Ogólnie w Jarmarku udział wzięło ok. 4 000 osób. Podczas Jarmarku wystawiło się 24 podmioty handlowe.</t>
  </si>
  <si>
    <t>Ilość uczestników przedsięwzięcia ok. 4 000 osób. Swoje wyroby wędliniarskie prezentowało 11 firm z Podkarpacia. Przeprowadzono konkurs "Przysmak ziemi podkarpackiej" w którym wzięło udział 30 wyrobów wędliniarskich.</t>
  </si>
  <si>
    <t>W Spotkaniach Folklorysytcznych udział wzięly zespoły z 4 krajów.. Odwiedzających było ok. 2 000 osób. Przygotowano do degustacji produkty i dania regionalne.</t>
  </si>
  <si>
    <t>Ilość uczestników przedsięwzięcia ok. 950 osób. Udział wzięło 28 wystawców prezentujących swoją kulturę ludową i żywność tradycyjna. Przeprowadzono 1 konkurs na najlepszą potrawę i stoisko jarmarku. Przeprowadzono Bieszczadzkie Warsztaty Kulinarne. Zaprezentowano 18 potraw regionalnych.</t>
  </si>
  <si>
    <t>Podczas Festiwalu przygotowano prezentację żywności tradycyjnej dla około 180 osób.</t>
  </si>
  <si>
    <t>Dwa dni targowe. Zorganizowano 1 konkurs "II Podkarpackie Smaki Myśliwskie". Wzięło w nim udział 45 uczestników. Liczba osób odwiedzających - ok. 5 000.</t>
  </si>
  <si>
    <t>Wydano 1000 zestawów jadła tradycyjnego (barszcz ukraiński, gulasz, sernik, kompot). Festiwal odwiedziło ok. 11 000 osób.  Zorganizowano 1 konkurs kulinarny w 3 kategoriach, w którym wzięło udział 40 uczestników (KGW, restauracje i produceni żywności). Dla laureatów ufundowano nagrody.</t>
  </si>
  <si>
    <t>Przygotowano do degustacji jadło tradycyjne. W Festynie udział wzięło ok. 1000 osób.</t>
  </si>
  <si>
    <t>Ilość uczestników przedsięwzięcia - 900 osób. Zorganizowano 1 konkurs w którym wzięło udział 35 KGW. Podczas święta przygotowanych było 6 stoisk informacycjnych.</t>
  </si>
  <si>
    <t>Prezentacja i pokaz tradycyjnego wypieku chelba ok. 300 bochenków. W Święcie udział wzięło ok. 800 osób.</t>
  </si>
  <si>
    <t>W Przedsięwzięciu wziwło udział około 1000 osób.</t>
  </si>
  <si>
    <t>Liczba uczestników przedsięwzięcia ok. 1000 osób. Przygotowano degustację dziczyzny i wyrobów regionalnych.</t>
  </si>
  <si>
    <t>W festiwalu wzięło udział około 600 osób. Przygotowano degustację dań regionalnych.</t>
  </si>
  <si>
    <t>Liczba uczestników przedsięwzięcia ok. 4000 osób. Rozdano do degustacji 10 000 pierogów. Przeprowadzono konkurs na przygotowanie pierogów wg własnego pomysłu. Wzięło w nim udział 5 KGW.</t>
  </si>
  <si>
    <t xml:space="preserve">Liczba uczestników - 400 osób.  Zorganizowano 3 konkursy: zaprzęgów parokonnych w którym wzięło udział 12 ekip,   czempionat ras małopolskich i czempionat ras zimnokrwistych. Dla laureatów ufundowano nagrody. </t>
  </si>
  <si>
    <t>Dwudniowe wydarzenie, które odwiedziło ok.10 000 osób. W Rudawce zaprezentowali się hodowcy, którzy wystawili 70 szt. bydła, 70 szt. koni i kilkadziesiąt szt. zwierząt ras rodzimych. Zaprezentowało się 30 instytucji i firm działających w otoczeniu rolnictwa.  Zapewniono dwa noclegi dla 70 osób zawodników i sędziów.</t>
  </si>
  <si>
    <t>Liczba uczestników przedsięwzięcia to ok. 200 osób., dla których przygotowano degustację jadła regionalnego.</t>
  </si>
  <si>
    <t>Podczas dożynek przygotowano regionalne jadło do degustacji. Wzięło udział 140 dlelegacji wieńcowych. Łącznie w uroczystości udział wziłęło ok.3000 osób.</t>
  </si>
  <si>
    <t>Zorganizowano 1 konkurs kulinarny w dwóch etapach. W finale udział wzięło 8 dwuosobowych ekip.  Zapewniono nocleg dla 34 osób uczestników i jurorów konkursu. Wydarzenie odwiedziło ok. 1000 osób.</t>
  </si>
  <si>
    <t>Wydarzenie trwające dwa dni, w którym wzieło udział około 5 000 osób. Podczas oraganizowanej imprezy na przygotowanych stoiskach zaprezentowało się 25 wystawców (stowarzyszeń, KGW)</t>
  </si>
  <si>
    <t>Zorganizowano 1 konferencję w której wzięło udział 166 pszczelarzy. Zorganizowano 3 konkursy, w któryvh wzięło udział 41 uczestników.  Podczas Święta podkarpackie miody prezentowane były na 12 stoiskach wystawienniczych. Liczba osób odwiedzających Święto Miodu - 1000.</t>
  </si>
  <si>
    <t>W ciągu dwóch dni Giełdę odwiedziło 12000 osób. W Jesiennej Geiłdzie uczestniczyło 214 wystawców w tym producenci materiału szkółkarskiego, nasion, cebulek kwiatowych oraz produceni owoców i warzyw. W ramach Giełdy zorganizowano seminarium "Winnice szansą dla podkarapckich gospodarstw" oraz konkurs "Wiem wszystko o winoroślach i winogronach".</t>
  </si>
  <si>
    <t>Konkurs przeprowadzono w dwóch kategoriach. Łącznie w konkursie wzięło udział 9 gospodarstw.</t>
  </si>
  <si>
    <t>Prezentacja produktów regionalnych dla 100  zaproszonch gości na ogólnopolski Konkurs Agro Polska, który obejmuje polskie firmy i ich produkty branży rolno-spożywczej.  Laureatami zostało 28 firm.</t>
  </si>
  <si>
    <t>Udział wzięło 120 osób.</t>
  </si>
  <si>
    <t>Przygotowano 12 prezentacji z produktów regionalnych i tradcycyjnych podczas różnych wydarzeń organizowanch w województwie podkarpackim w których łacznie wzięło udział ok. 2000 osób.</t>
  </si>
  <si>
    <t xml:space="preserve">liczba stoisk wystawienniczych - 1 szt.                                                                                                                                                                             liczba dni targowych -  4 dni                                                    </t>
  </si>
  <si>
    <t xml:space="preserve">liczba stoisk wystawienniczych - 1 szt.                                                                                                                                                                             liczba dni targowych -  3 dni                                                       </t>
  </si>
  <si>
    <t>liczba konkursów kulinarnych - 1szt.                                               Liczba osób biorących udział w konkursie - 38 osób</t>
  </si>
  <si>
    <t xml:space="preserve">       liczba emisji - 3 szt.                              </t>
  </si>
  <si>
    <t xml:space="preserve">liczba warsztatów - 3 szt.                                                                    liczba uczestników - 20 osób                                                              </t>
  </si>
  <si>
    <t>Liczba pokazów  - 10 szt.                                                                                           Liczba harwesterów - 4 szt.</t>
  </si>
  <si>
    <t xml:space="preserve">liczba wyjazdów studyjnych - 1 szt.                                                                    liczba uczestników -   25 osób                                                            </t>
  </si>
  <si>
    <t xml:space="preserve">liczba konferencji - 1 szt.                                                                    liczba uczestników -  111 osób                                                             </t>
  </si>
  <si>
    <t xml:space="preserve">liczba konferencji - 2 szt.                                                                    liczba uczestników - 150 osób                                                              </t>
  </si>
  <si>
    <t>liczba wystawców - 44
liczba osób odwiedzających - 6000
liczba dni targowych -1</t>
  </si>
  <si>
    <t>liczba konkursów - 1
liczba uczestników konkursów - 56</t>
  </si>
  <si>
    <t>liczba konferencji - 1
liczba wizyt studyjnych -1
liczba uczestników wizyt studyjnych - 139
liczba uczestników konferencji -139</t>
  </si>
  <si>
    <t>liczba konferencji - 1 
liczba uczestników - 57</t>
  </si>
  <si>
    <t>liczba wizyt studyjnych - 1
liczba uczestników wizyt - 30</t>
  </si>
  <si>
    <t>Liczba wystawców - 22;  liczba odwiedzających -     ok. 4 000 osób; liczba dni targowych - 3</t>
  </si>
  <si>
    <t>Jeden wystawca Urząd Marszałkowski Województwa Świętokrzyskiego; liczba odwiedzających - ok.2 900; liczba dni targowych - 2; liczba imprez towarzyszących - konferencja - 300 osób</t>
  </si>
  <si>
    <t>liczba wystawców - 19; liczba dni targowych - 2; liczba odwiedzających - ok. 2 500</t>
  </si>
  <si>
    <t>zasięg tv - Łączny zasięg HP: ponad 327 tysięcy widzów; poziom oglądalności - codziennie: 19,7% - 64 419 widzów; kilka razy w tygodniu: 36,7% - 120 009 widzów codziennie; liczba emisji - 40; liczba reklamy - 1</t>
  </si>
  <si>
    <t>delegacje wieńcowe z 13 powiatów województwa świętokrzyskiego</t>
  </si>
  <si>
    <t>uczestnicy Dożynek - ok.3 000 osób</t>
  </si>
  <si>
    <t>uczestnicy imprezy plenerowej - ok. 3 000 osób</t>
  </si>
  <si>
    <t>około 5 000 osób uczestników imprezy plenerowej; 1 spot reklamowy w tv regionalnej - zasięg tv - Łączny zasięg HP: ponad 327 tysięcy widzów; poziom oglądalności - codziennie: 19,7% - 64 419 widzów; kilka razy w tygodniu: 36,7% - 120 009 widzów codziennie; liczba emisji - 40</t>
  </si>
  <si>
    <t>Liczba imprezy - 1</t>
  </si>
  <si>
    <t>Liczba Targów - 1</t>
  </si>
  <si>
    <t>Liczba konferencji - 1, Liczba uczestników - 200 osób, Liczba gości zagranicznych - 2 osoby.</t>
  </si>
  <si>
    <t>Liczba artykułów - 1, Liczba egzemplarzy wydawnictwa - 5000 szt.</t>
  </si>
  <si>
    <t>Liczba stoisk wystawienniczych - 1 (jako główny wystawca Województwo Zachodniopomorskie), Liczba podwystawców na stoisku -  5</t>
  </si>
  <si>
    <t>Liczba szkoleń/seminariów - 4, Liczba uczestników - 320 osób</t>
  </si>
  <si>
    <t xml:space="preserve">Liczba imprez plenerowych - 1                                                                     Liczba osób odwiedzających - ok. 500 </t>
  </si>
  <si>
    <t>Liczba konferencji - 1                                                                                                                Liczba uczestników - 74</t>
  </si>
  <si>
    <t>Liczba wyjazdów studyjnych - 1                                                                   Liczba uczestników - 20</t>
  </si>
  <si>
    <t xml:space="preserve">Liczba spotkań informacyjnych - 6                                                                             Liczba uczestników - 195 </t>
  </si>
  <si>
    <t>Liczba wyjazdów studyjnych - 1                                                                   Liczba uczestników - 52</t>
  </si>
  <si>
    <t>Partner nie zrealizował operacji z przyczyn technicznych i logistycznych.</t>
  </si>
  <si>
    <t>Liczba spotkań informacyjnych - 1                                                   
Liczba uczestników - 40</t>
  </si>
  <si>
    <t>Liczba spotkań (spartakiad) - 1                                                       
Liczba uczestników - 210</t>
  </si>
  <si>
    <t xml:space="preserve">Liczba imprez plenerowych - 1                                                         
Liczba osób odwiedzających - ok. 200                                                                            Liczba zorganizowanych konkursów - 1                                      
Liczba uczestników konkursu (KGW) - 6 </t>
  </si>
  <si>
    <t>Liczba wyjazdów studyjnych - 1                                                       
Liczba uczestników - 25</t>
  </si>
  <si>
    <t>1 impreza plenerowa/3 tys. szt. Broszury</t>
  </si>
  <si>
    <t>1 konferencja/500 szt. Publikacji</t>
  </si>
  <si>
    <t xml:space="preserve">liczba seminariów - 1 szt.                                                         
liczba uczestników - 48 osób                                                              </t>
  </si>
  <si>
    <t xml:space="preserve">liczba szkoleń - 1 szt.                                                                   
 liczba uczestników -  163 osoby                                                             </t>
  </si>
  <si>
    <t xml:space="preserve">liczba wyjazdów studyjnych - 1 szt.                                                                    liczba uczestników wyjazdu-  25 osób                                                  liczba seminariów - 1 szt.                                                            
liczba uczestników seminarium -  28 osób </t>
  </si>
  <si>
    <t>Zmiana spowodowana dostosowaniem środków finansowych do wydatków faktycznie poniesionych i powstałych oszczędności, które wynikły z procedury rozeznania rynku. W czasie przygotowywania operacji zaczęły się zgłaszać do nas osoby zainteresowane uczestniczeniem w „Akademii”: oprócz sołtysów także przedstawiciele stowarzyszeń funkcjonujących na terenach wiejskich, osoby zaangażowane w rozwój obszarów wiejskich a także doradcy rolni. Z drugiej strony sami sołtysi proponowali aby w cyklu szkoleń wzięli udział również doradcy rolni. Kierując się przeświadczeniem, że sołtysi nie są jedynymi liderami wiejskim poszerzyliśmy grono odbiorców operacji.
Ponadto udział doradców rolnych pozwolił im na podniesienie swoich kompetencji, co pozytywnie wpłynie na efektywność ich pracy – należy pamiętać, że doradca rolny jest dla wielu sołtysów (i generalnie mieszkańców terenów wiejskich) osobą, do której zwracają się w pierwszej kolejności po poradę. Organizatorem cyklu spotkań pn. „Akademia Sołtysa” był Zachodniopomorski Ośrodek Doradztwa Rolniczego w Barzkowicach, co również ułatwiło dotarcie z informacją o projekcie do doradców a sam ZODR także był zainteresowany jak największą efektywnością organizowanych szkoleń.</t>
  </si>
  <si>
    <t>Zmiana spowodowana dostosowaniem środków finansowych do wydatków faktycznie poniesionych i powstałych oszczędności, które wynikły z procedury rozeznania rynku.
W czasie przygotowywania operacji zaczęły się zgłaszać do nas osoby zainteresowane uczestniczeniem w „Akademii”: oprócz sołtysów także przedstawiciele stowarzyszeń funkcjonujących na terenach wiejskich, osoby zaangażowane w rozwój obszarów wiejskich a także doradcy rolni. Z drugiej strony sami sołtysi proponowali aby w cyklu szkoleń wzięli udział również doradcy rolni. Kierując się przeświadczeniem, że sołtysi nie są jedynymi liderami wiejskim poszerzyliśmy grono odbiorców operacji.
Ponadto udział doradców rolnych pozwolił im na podniesienie swoich kompetencji, co pozytywnie wpłynie na efektywność ich pracy – należy pamiętać, że doradca rolny jest dla wielu sołtysów (i generalnie mieszkańców terenów wiejskich) osobą, do której zwracają się w pierwszej kolejności po poradę. Organizatorem cyklu spotkań pn. „Akademia Sołtysa” był Zachodniopomorski Ośrodek Doradztwa Rolniczego w Barzkowicach, co również ułatwiło dotarcie z informacją o projekcie do doradców a sam ZODR także był zainteresowany jak największą efektywnością organizowanych szkoleń.</t>
  </si>
  <si>
    <t>W trakcie przygotowań do organizacji projektu główny organizator zdecydował o nadaniu tej imprezie bardziej komercyjnego charakteru. W związku z tym faktem Marszałek Województwa Zachodniopomorskiego podjął decyzję o niefinansowaniu Jarmarku Bożonarodzeniowego przy udziale środków KSOW. Istniało zagrożenie że zorganizowanie imprezy o charakterze mocno komercyjnym i w sposób dość znacznie odbiegający od celów wyznaczonych przez Krajową Sieć Obszarów Wiejskich spowoduje w późniejszym czasie brak refundacji poniesionych kosztów w ramach Pomocy Technicznej 2014-2020</t>
  </si>
  <si>
    <t>liczba wpółfinansowanych pubikacji (1 szt.), nakład (1000 szt.)</t>
  </si>
  <si>
    <t>liczba zorganizowanych targów (1)</t>
  </si>
  <si>
    <t>liczba zorganizowanych targów (1), liczba uczestników (7)</t>
  </si>
  <si>
    <t>liczba zorganizowanych imprez (1), liczba uczestników imprez (59)</t>
  </si>
  <si>
    <t>liczba konkursów (1)</t>
  </si>
  <si>
    <t>liczba zorganizowanych targów (1), liczba uczestników (10)</t>
  </si>
  <si>
    <t>liczba konferencji (1), liczba uczestników konferencji (177)</t>
  </si>
  <si>
    <t>liczba odwiedzających (0), liczba  wydarzeń (0)</t>
  </si>
  <si>
    <t>liczba zorganizowanych imprez (1), liczba uczestników imprez (7)</t>
  </si>
  <si>
    <t>liczba konferencji (1), liczba uczestników konferencji (495)</t>
  </si>
  <si>
    <t>ilość/szt. (2 670)</t>
  </si>
  <si>
    <t>Liczba szkoleń (5),liczba uczestników szkoleń/spotkań (437)</t>
  </si>
  <si>
    <t>liczba stoisk wystawienniczych (1)</t>
  </si>
  <si>
    <t>Liczba spotkań (2)</t>
  </si>
  <si>
    <t>Jarmark Bożonarodzeniowy</t>
  </si>
  <si>
    <t>Zmiana terminu realizacj operacji</t>
  </si>
  <si>
    <t>Udział w Targach Grune Woche 2016- wynajem powierzchni wystawienniczej</t>
  </si>
  <si>
    <t xml:space="preserve"> Zwiększenie kwoty przeznaczonej na realizację operacji z 40 000 zł do 46 500 zł                                        Zmiana terminu realizacji operacji</t>
  </si>
  <si>
    <t>Zmiana ta wynika z faktu, iż wstępnie założona kwota na realizację operacji "Udział w Targach Grüne Woche 2016" była mniejsza niż faktyczne poniesione wydatki. Po przeprowadzeniu procedury rozeznania rynku na organizację targów okazało się , że budżet przekroczył wstępnie założoną kwotę 40 000 zł. Dlatego też, aby zrealizować zadanie niezbędne było przesunięcie oszczędności w wysokości 6500 zł powstałych w Planie Komunikacyjnym do tego działania. Po zmianie kwota przeznaczona na udział w Targach Grüne Woche 2016 wynosi 46 500 zł.                                                                                      Zmiana terminu operacji w PO KSOW jest dostosowaniem do faktycznego okresu przygotowania, realizacji i rozliczenia projektu. Brak procedur dotyczących rozliczania środków może spowodować różnicę w określaniu terminu realizacji operacji (jako całości lub danego terminu odbywania się projektu)</t>
  </si>
  <si>
    <t>Zmniejszenie kwoty przeznaczonej na realizację operacji z 18 350 zł do 18 000 zł                                      Zmiana terminu realizacji operacji</t>
  </si>
  <si>
    <t>Zwiększenie kwoty przeznaczonej na realizację operacji z 64 650 zł do 68 700 zł                                       Zmiana terminu realizacji operacji</t>
  </si>
  <si>
    <t xml:space="preserve">Zmniejszenie kwoty przeznaczonej na realizację operacji z 9 000 zł do 5 300 zł    </t>
  </si>
  <si>
    <t>Liczba wizyt - 1, Ilośc uczestników wizyty - 25  osób</t>
  </si>
  <si>
    <t>Ilość uczestników Forum Odnowy Wsi - 168</t>
  </si>
  <si>
    <t>Ilość uczestników konferencji - 70 osób</t>
  </si>
  <si>
    <t>Ilosc uczestników konfrencji -70 osób</t>
  </si>
  <si>
    <t>Ilośc nagród, zakupionych w ramach konkursu -120</t>
  </si>
  <si>
    <t>Samorząd Województwa Śląskiego</t>
  </si>
  <si>
    <t>Razem (po zmianie)</t>
  </si>
  <si>
    <t>Na etapie planowania kwoty do budżetu Państwa oraz porozumienia z Urzędem Wojewódzkim -kwota podana w porozumieniu z Wojewodą oraz zaplanowana do budżetu Państwa w planie komunikacyjnym była niższa niż wskazan kwota w planie komunikacyjnym przesłanym do IZ. W związku z tym, dokonano przesunięcia wskazanej opracji "Informowanie o PROW 2014-2020....." z planu komunikacyjnego tj działania 8 do planu operacyjnego tj. do działania13. Zmniejszenie kwoty wynika z powstałych oszczędności w wyniku postępowań przetargowych. W ramach działania 13 tj. "Promocja zrównoważonego rozwoju obszarów wiejskich" zastosowano rodzaj promocji oparty o kalendarze, jako materiał promujący obszary wiejskie. W kalendarzach jest obszerna informacja przekazana przez Marszałka Województwa o działaniach skierowanych do sektora rolnego. Wklejki zawierają informację o zasadności działania promocji zrównoważonego rozwoju obszarów wiejskich orazinformację o  formach ukierunkowanego wspracia. To także informacja o podejmowanych działaniach informacyjno-promocyjnych  rozpowszechniających wiedzę oraz podnoszące umiejętności mieszkańców obszarów wiejskich, lokalnych i regionalnych instytucji publicznych, organizacji pozarządowych w planowaniu i realizacji przedsięwzięć z zakresu ochrony i rewitalizacji krajobrazu kulturowego polskiej wsi oraz ochrony i zachowania środowiska przyrodniczego i bioróżnorodności. Wskazane zostały informacje o przepisach Unii Europejskiej regulujących działania w ramach PROW 2014-2020 a tym samym wskazujące na upowszechnienie informacji o programie i działaniach w ramach unijnej polityki rozwoju obszarów wiejskich. Kalendarze posiadają również wklejki informacyjne o kontakatach do istotnych instytucji odpowiedzialnych za wdrażanie i upowszechnianie PROW 2014-2020.</t>
  </si>
  <si>
    <t>Beneficjent (JR woj.)</t>
  </si>
  <si>
    <t>Budżet przed zmianami PO 14-15</t>
  </si>
  <si>
    <t>Budżet po zmianach PO 14-15</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</si>
  <si>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</si>
  <si>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</si>
  <si>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</si>
  <si>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</si>
  <si>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</si>
  <si>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</si>
  <si>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</si>
  <si>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</si>
  <si>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</si>
  <si>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</si>
  <si>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</si>
  <si>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</si>
  <si>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</si>
  <si>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</si>
  <si>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</si>
  <si>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</si>
  <si>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W dotychczasowym planie operacyjnym zostały wskazane dwa działania w ramach realizowanje operacji tj. 10 i 13. Na etapie realizowania projektu został ten projekt zakwalifikowany do działania 13. Zmniejszenie kwoty wynika z powstałych oszczędności w wyniku postępowań przetargowych.</t>
  </si>
  <si>
    <t>Partner zrezygnował z realizacji operacji, nie doszło do podpisania umowy a tym samym działanie nie zostało zrealizowane.</t>
  </si>
  <si>
    <t>Zmiana terminu operacji w PO KSOW jest dostosowaniem do faktycznego okresu przygotowania, realizacji i rozliczenia projektu. Brak procedur dotyczących rozliczania środków może spowodować różnicę w określaniu terminu realizacji operacji (jako całości lub danego terminu odbywania się projektu).</t>
  </si>
  <si>
    <t>Zmiana ta wynika z faktu, iż wstępnie założona kwota na realizację operacji "Udział w Targach Grüne Woche 2016" była mniejsza niż faktyczne poniesione wydatki. Po przeprowadzeniu procedury rozeznania rynku na organizację targów okazało się , że budżet przekroczył wstępnie założoną kwotę 40 000 zł. Dlatego też, aby zrealizować zadanie niezbędne było przesunięcie oszczędności w wysokości 6500 zł powstałych w Planie Komunikacyjnym do tego działania. Po zmianie kwota przeznaczona na udział w Targach Grüne Woche 2016 wynosi 46 500 zł. Zmiana terminu operacji w PO KSOW jest dostosowaniem do faktycznego okresu przygotowania, realizacji i rozliczenia projektu. Brak procedur dotyczących rozliczania środków może spowodować różnicę w określaniu terminu realizacji operacji (jako całości lub danego terminu odbywania się projektu).</t>
  </si>
  <si>
    <t>Zmiana ta wynika z faktu, iż wstępnie założona kwota na niektóre operacje była wyższa, natomiast na inne niższa niż faktyczne poniesione wydatki. Po przeprowadzeniu procedury rozeznania rynku na realizację poszczególnych zadań nastąpiły zmiany kwot. Zmiana terminu operacji w PO KSOW jest dostosowaniem do faktycznego okresu przygotowania, realizacji i rozliczenia projektu. Brak procedur dotyczących rozliczania środków może spowodować różnicę w określaniu terminu realizacji operacji (jako całości lub danego terminu odbywania się projektu).</t>
  </si>
  <si>
    <t>Propozycja zmiany budżetu, zgodnie z rzeczywistym wydatkowaniem.</t>
  </si>
  <si>
    <t xml:space="preserve">Wizyta Studyjna "Gospodarstwa Opiekuńcze - jako alternatywna ścieżka rozwoju gospodarstw"
</t>
  </si>
  <si>
    <t>Propozycja zmiany harmonogramu zgodnie z rzeczywistym.</t>
  </si>
  <si>
    <t>Rezygnacja z operacji</t>
  </si>
  <si>
    <t>Wzrost poziomu wiedzy w zakresie cyfryzacji i prosumenckości przez liderów wiejskich i mieszkańców obszarów wiejskich.
Realizacja operacji przyczyni się do wzrostu innowacyjności i bazy wiedzy na obszarach wiejskich.</t>
  </si>
  <si>
    <t xml:space="preserve">Zmiana ta wynika z faktu, iż wstępnie założona kwota na realizację operacji była mniejsza niż faktyczne poniesione wydatki. Po uwzględnieniu kosztów ubezpieczenia wikliny okazało się, że budżet przekroczył wstępnie założoną kwotę. W celu realizacji operacji niezbędne jest wykorzystanie części oszczędności powstałych na pozostałych pozycjach Planu Operacyjnego.
</t>
  </si>
  <si>
    <t>zmniejszenie/zwiększenie PO 14-15</t>
  </si>
  <si>
    <r>
      <t>1.</t>
    </r>
    <r>
      <rPr>
        <sz val="7"/>
        <color indexed="8"/>
        <rFont val="Times New Roman"/>
        <family val="1"/>
        <charset val="238"/>
      </rPr>
      <t xml:space="preserve">       </t>
    </r>
    <r>
      <rPr>
        <sz val="11"/>
        <color indexed="8"/>
        <rFont val="Calibri"/>
        <family val="2"/>
        <charset val="238"/>
      </rPr>
      <t>Jednolite nazewnictwo żeby uniknąć problemów z rozliczeniem przez ARiMR                    
2.       W trakcie realizacji zgłosiło się mniej wystawców niż zakładano i w związku z tym wynajęto 27 domków wystawienniczych. Kwota 20 000 zł była kwotą szacunkową.
Istniało ryzyko, że za zaplanowaną kwotę nie będzie można sfinansować  całości przyjętych do realizacji zadań. Zmniejszono więc zakres bez zmniejszenia kwoty, żeby operacja mogła być poprawnie zrealizowana.                 
3.       Z planowanych spotów/audycji/relacji na żywo informację o finansowaniu ze środków EFRROW zawierają wyłącznie spoty reklamowe, dlatego z opisu proponujemy usunąć pozostałe informacje</t>
    </r>
  </si>
  <si>
    <t>1.       Jednolite nazewnictwo żeby uniknąć problemów z rozliczeniem przez ARiMR                 
2.       Dekoracja sceny nie była ostatecznie finansowana w ramach Planu Operacyjnego             
 3.       Kwota zrealizowana była mniejsza niż planowano, oszczędności powstały przy zakupie upominków oraz wynajęciu stołów (planowano 20 000 zł)                                                                                              4.       Prezentacja odbyła się 12.12.2015 r.</t>
  </si>
  <si>
    <t>Na etapie planowania kwoty do budżetu Państwa oraz porozumienia z Urzędem Wojewódzkim - kwota podana w porozumieniu z Wojewodą oraz zaplanowana do budżetu Państwa w planie komunikacyjnym była niższa niż wskazana kwota w planie komunikacyjnym przesłanym do IZ. W związku z tym, dokonano przesunięcia wskazanej operacji "Informowanie o PROW 2014-2020....." z planu komunikacyjnego tj. działania 8, do planu operacyjnego tj. do działania 13. Zmniejszenie kwoty wynika z powstałych oszczędności w wyniku postępowań przetargowych.
W ramach działania 13 tj. "Promocja zrównoważonego rozwoju obszarów wiejskich" zastosowano rodzaj promocji oparty o kalendarze, jako materiał promujący obszary wiejskie. W kalendarzach jest obszerna informacja przekazana przez Marszałka Województwa o działaniach skierowanych do sektora rolnego. Wklejki zawierają informację o zasadności działania promocji zrównoważonego rozwoju obszarów wiejskich orazinformację o  formach ukierunkowanego wspracia. To także informacja o podejmowanych działaniach informacyjno-promocyjnych  rozpowszechniających wiedzę oraz podnoszące umiejętności mieszkańców obszarów wiejskich, lokalnych i regionalnych instytucji publicznych, organizacji pozarządowych w planowaniu i realizacji przedsięwzięć z zakresu ochrony i rewitalizacji krajobrazu kulturowego polskiej wsi oraz ochrony i zachowania środowiska przyrodniczego i bioróżnorodności. Wskazane zostały informacje o przepisach Unii Europejskiej regulujących działania w ramach PROW 2014-2020 a tym samym wskazujące na upowszechnienie informacji o programie i działaniach w ramach unijnej polityki rozwoju obszarów wiejskich. Kalendarze posiadają również wklejki informacyjne o kontakatach do istotnych instytucji odpowiedzialnych za wdrażanie i upowszechnianie PROW 2014-2020.</t>
  </si>
  <si>
    <t xml:space="preserve">90 osób -mieszkańców wsi  zainteresowani wytwarzaniem i sprzedażą produktów w gospodarstwach. Wybór grupy docelowej wynika z analizy potrzeb mieszkańców wsi.
</t>
  </si>
  <si>
    <t>Propozycja zmiany budżetu, zgodnie z rzeczywistym wydatkowaniem. Doprecyzowano grupę docelową zgodnie z rzeczywistym uczestnictwem w seminarium.</t>
  </si>
  <si>
    <t xml:space="preserve">Zmiana terminu realizacji w celu odzwierciedlenia czasu rozpoczęcia i zakończenia działań na rzecz realizacji operacji.  Uszczegółowiono sposób realizacji operacji ( dodatkowe formy realizacji operacji: udział w konkursie o Złoty medal Międzynarodowych Targów Poznańskich) </t>
  </si>
  <si>
    <t>Koszt prezentacji produktów regionalnych był niższy o 1 000 zł od planowanego, tj. wyniósł 14 000 zł. Skutkuje to zmniejszeniem kwoty ogólnej do 32  000 zł (planowano 33 000 zł).</t>
  </si>
  <si>
    <t>1.       Jednolite nazewnictwo żeby uniknąć problemów z rozliczeniem przez ARiMR.
2.       W trakcie realizacji zgłosiło się mniej wystawców niż zakładano i w związku z tym wynajęto 27 domków wystawienniczych.  Kwota 20 000 zł była kwotą szacunkową. Istniało ryzyko, że za zaplanowaną kwotę nie będzie można sfinansować  całości przyjętych do realizacji zadań. Zmniejszono więc zakres bez zmniejszenia kwoty, żeby operacja mogła być poprawnie zrealizowana.
3.       Z planowanych spotów/audycji/relacji na żywo informację o finansowaniu ze środków EFRROW zawierają wyłącznie spoty reklamowe, dlatego z opisu proponujemy usunąć pozostałe informacje.</t>
  </si>
  <si>
    <t>1.       Jednolite nazewnictwo żeby uniknąć problemów z rozliczeniem przez ARiMR.
2.       Dekoracja sceny nie była ostatecznie finansowana w ramach Planu Operacyjnego.
3.       Kwota zrealizowana była mniejsza niż planowano, oszczędności powstały przy zakupie upominków oraz wynajęciu stołów (planowano 20 000 zł).
4.       Prezentacja odbyła się 12.12.2015 r.</t>
  </si>
  <si>
    <t>1.       Kwota zrealizowana była mniejsza niż planowana, oszczędności powstały przy zakupie grawerowanych dyplomów oraz wynajęciu hali namiotowej (planowano 69 500 zł).
2.       Aktualizacja daty (wcześniej była "planowana").</t>
  </si>
  <si>
    <r>
      <t xml:space="preserve">Na etapie monitoringu zauważono omyłkowy zapis dotyczący działania 6, na który w ramach planu operacyjnego na lata 2014-2015 nie było naboru. Operacja „Kongres sołtysów” została omyłkowo wpisana do działania 6 </t>
    </r>
    <r>
      <rPr>
        <i/>
        <sz val="11"/>
        <rFont val="Calibri"/>
        <family val="2"/>
        <charset val="238"/>
        <scheme val="minor"/>
      </rPr>
      <t>Ułatwianie wymiany wiedzy pomiędzy podmiotami uczestniczącymi w rozwoju obszarów wiejskich oraz wymiana i rozpowszechnianie rezultatów działań na rzecz tego rozwoju</t>
    </r>
    <r>
      <rPr>
        <sz val="11"/>
        <rFont val="Calibri"/>
        <family val="2"/>
        <charset val="238"/>
        <scheme val="minor"/>
      </rPr>
      <t xml:space="preserve">, natomiast faktycznie została przeprowadzona w ramach działania 13 </t>
    </r>
    <r>
      <rPr>
        <i/>
        <sz val="11"/>
        <rFont val="Calibri"/>
        <family val="2"/>
        <charset val="238"/>
        <scheme val="minor"/>
      </rPr>
      <t>Promocja zrównoważonego rozwoju obszarów wiejskich</t>
    </r>
    <r>
      <rPr>
        <sz val="11"/>
        <rFont val="Calibri"/>
        <family val="2"/>
        <charset val="238"/>
        <scheme val="minor"/>
      </rPr>
      <t>. Wskazana „omyłka pisarska” została zauważona na etapie monitoringu i zostały podjęte środki zaradcze. Poinformowano IZ oraz przesłano do członków WGR ds. KSOW informację o wskazanej „omyłce pisarskiej”.  Członkowie Grupy Roboczej nie wnieśli żadnych przeciwskazań, przyjęli „omyłkę pisarską” i zaakceptowali powyższą zmianę.
Zmniejszenie kwoty wynika z powstałych oszczędności w wyniku postępowań przetargowych.</t>
    </r>
  </si>
  <si>
    <t>Zmiana terminu realizacji w celu odzwierciedlenia czasu rozpoczęcia i zakończenia działań na rzecz realizacji operacji.  Uszczegółowiono sposób realizacji operacji ( dodatkowe formy realizacji operacji: udział w konkursie o Złoty medal Międzynarodowych Targów Poznańskich).</t>
  </si>
  <si>
    <r>
      <t>Liczba stoisk wystawienniczych - 1 (jako główny wystawca Województwo Zachodniopomorskie), Liczba podwystawców na stoisku -  5,</t>
    </r>
    <r>
      <rPr>
        <b/>
        <sz val="11"/>
        <color theme="1"/>
        <rFont val="Calibri"/>
        <family val="2"/>
        <charset val="238"/>
        <scheme val="minor"/>
      </rPr>
      <t xml:space="preserve"> </t>
    </r>
    <r>
      <rPr>
        <b/>
        <sz val="11"/>
        <color rgb="FFFF0000"/>
        <rFont val="Calibri"/>
        <family val="2"/>
        <charset val="238"/>
        <scheme val="minor"/>
      </rPr>
      <t>Liczba odwiedzających wg. Info organizatora - ok. 10 tys. osób</t>
    </r>
  </si>
  <si>
    <t>W trakcie przygotowań do organizacji projektu główny organizator zdecydował o nadaniu tej imprezie bardziej komercyjnego charakteru. W związku z tym faktem Marszałek Województwa Zachodniopomorskiego podjął decyzję o niefinansowaniu Jarmarku Bożonarodzeniowego przy udziale środków KSOW. Istniało zagrożenie że zorganizowanie imprezy o charakterze mocno komercyjnym i w sposób dość znacznie odbiegający od celów wyznaczonych przez Krajową Sieć Obszarów Wiejskich spowoduje w późniejszym czasie brak refundacji poniesionych kosztów w ramach Pomocy Technicznej 2014-2020.</t>
  </si>
  <si>
    <t>podsumowanie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</si>
</sst>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0\ &quot;zł&quot;"/>
  </numFmts>
  <fonts count="65">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0"/>
      <name val="Arial CE"/>
      <charset val="238"/>
    </font>
    <font>
      <sz val="11"/>
      <color theme="1"/>
      <name val="Czcionka tekstu podstawowego"/>
      <family val="2"/>
      <charset val="238"/>
    </font>
    <font>
      <b/>
      <sz val="12"/>
      <color theme="1"/>
      <name val="Calibri"/>
      <family val="2"/>
      <charset val="238"/>
      <scheme val="minor"/>
    </font>
    <font>
      <b/>
      <sz val="18"/>
      <color theme="1"/>
      <name val="Calibri"/>
      <family val="2"/>
      <charset val="238"/>
      <scheme val="minor"/>
    </font>
    <font>
      <sz val="11"/>
      <name val="Calibri"/>
      <family val="2"/>
      <charset val="238"/>
      <scheme val="minor"/>
    </font>
    <font>
      <sz val="11"/>
      <color rgb="FF000000"/>
      <name val="Calibri"/>
      <family val="2"/>
      <charset val="238"/>
      <scheme val="minor"/>
    </font>
    <font>
      <u/>
      <sz val="11"/>
      <color theme="10"/>
      <name val="Calibri"/>
      <family val="2"/>
      <charset val="238"/>
      <scheme val="minor"/>
    </font>
    <font>
      <b/>
      <sz val="11"/>
      <name val="Calibri"/>
      <family val="2"/>
      <charset val="238"/>
      <scheme val="minor"/>
    </font>
    <font>
      <b/>
      <sz val="20"/>
      <color theme="1"/>
      <name val="Calibri"/>
      <family val="2"/>
      <charset val="238"/>
      <scheme val="minor"/>
    </font>
    <font>
      <u/>
      <sz val="11"/>
      <color theme="1"/>
      <name val="Calibri"/>
      <family val="2"/>
      <charset val="238"/>
      <scheme val="minor"/>
    </font>
    <font>
      <b/>
      <sz val="10.5"/>
      <color theme="1"/>
      <name val="Tahoma"/>
      <family val="2"/>
      <charset val="238"/>
    </font>
    <font>
      <sz val="10.5"/>
      <color theme="1"/>
      <name val="Tahoma"/>
      <family val="2"/>
      <charset val="238"/>
    </font>
    <font>
      <sz val="10"/>
      <color rgb="FFCC66FF"/>
      <name val="Calibri"/>
      <family val="2"/>
      <charset val="238"/>
      <scheme val="minor"/>
    </font>
    <font>
      <sz val="10"/>
      <name val="Calibri"/>
      <family val="2"/>
      <charset val="238"/>
      <scheme val="minor"/>
    </font>
    <font>
      <sz val="10"/>
      <color rgb="FFFF0000"/>
      <name val="Calibri"/>
      <family val="2"/>
      <charset val="238"/>
      <scheme val="minor"/>
    </font>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u/>
      <sz val="11"/>
      <color rgb="FF0000FF"/>
      <name val="Calibri"/>
      <family val="2"/>
      <charset val="238"/>
      <scheme val="minor"/>
    </font>
    <font>
      <i/>
      <sz val="11"/>
      <color theme="1"/>
      <name val="Calibri"/>
      <family val="2"/>
      <charset val="238"/>
      <scheme val="minor"/>
    </font>
    <font>
      <sz val="11"/>
      <color theme="1"/>
      <name val="Calibri"/>
      <family val="2"/>
      <charset val="238"/>
    </font>
    <font>
      <b/>
      <sz val="12"/>
      <color rgb="FF000000"/>
      <name val="Calibri"/>
      <family val="2"/>
      <charset val="238"/>
    </font>
    <font>
      <b/>
      <sz val="20"/>
      <color theme="1"/>
      <name val="Calibri"/>
      <family val="2"/>
      <charset val="238"/>
    </font>
    <font>
      <b/>
      <sz val="11"/>
      <color rgb="FF000000"/>
      <name val="Calibri"/>
      <family val="2"/>
      <charset val="238"/>
    </font>
    <font>
      <sz val="11"/>
      <color rgb="FF000000"/>
      <name val="Calibri"/>
      <family val="2"/>
      <charset val="238"/>
    </font>
    <font>
      <b/>
      <sz val="10"/>
      <color rgb="FF000000"/>
      <name val="Calibri"/>
      <family val="2"/>
      <charset val="238"/>
    </font>
    <font>
      <b/>
      <sz val="18"/>
      <color rgb="FF000000"/>
      <name val="Calibri"/>
      <family val="2"/>
      <charset val="238"/>
    </font>
    <font>
      <sz val="12"/>
      <color theme="1"/>
      <name val="Calibri"/>
      <family val="2"/>
      <charset val="238"/>
      <scheme val="minor"/>
    </font>
    <font>
      <sz val="8"/>
      <color theme="1"/>
      <name val="Calibri"/>
      <family val="2"/>
      <charset val="238"/>
      <scheme val="minor"/>
    </font>
    <font>
      <b/>
      <sz val="16"/>
      <color theme="1"/>
      <name val="Calibri"/>
      <family val="2"/>
      <charset val="238"/>
      <scheme val="minor"/>
    </font>
    <font>
      <b/>
      <sz val="12"/>
      <name val="Calibri"/>
      <family val="2"/>
      <charset val="238"/>
      <scheme val="minor"/>
    </font>
    <font>
      <sz val="11"/>
      <color rgb="FFFF0000"/>
      <name val="Calibri"/>
      <family val="2"/>
      <charset val="238"/>
    </font>
    <font>
      <b/>
      <sz val="10"/>
      <color rgb="FFFF0000"/>
      <name val="Calibri"/>
      <family val="2"/>
      <charset val="238"/>
      <scheme val="minor"/>
    </font>
    <font>
      <sz val="10"/>
      <color theme="1"/>
      <name val="Calibri"/>
      <family val="2"/>
      <charset val="238"/>
    </font>
    <font>
      <strike/>
      <sz val="11"/>
      <color rgb="FFFF0000"/>
      <name val="Calibri"/>
      <family val="2"/>
      <charset val="238"/>
      <scheme val="minor"/>
    </font>
    <font>
      <strike/>
      <sz val="10"/>
      <color rgb="FFFF0000"/>
      <name val="Calibri"/>
      <family val="2"/>
      <charset val="238"/>
      <scheme val="minor"/>
    </font>
    <font>
      <strike/>
      <sz val="10"/>
      <color rgb="FFFF0000"/>
      <name val="Calibri"/>
      <family val="2"/>
      <charset val="238"/>
    </font>
    <font>
      <b/>
      <sz val="15"/>
      <color theme="1"/>
      <name val="Calibri"/>
      <family val="2"/>
      <charset val="238"/>
      <scheme val="minor"/>
    </font>
    <font>
      <b/>
      <sz val="11"/>
      <color rgb="FFFF0000"/>
      <name val="Calibri"/>
      <family val="2"/>
      <charset val="238"/>
      <scheme val="minor"/>
    </font>
    <font>
      <sz val="10"/>
      <color rgb="FFFF0000"/>
      <name val="Calibri"/>
      <family val="2"/>
      <charset val="238"/>
    </font>
    <font>
      <sz val="14"/>
      <color theme="1"/>
      <name val="Calibri"/>
      <family val="2"/>
      <charset val="238"/>
      <scheme val="minor"/>
    </font>
    <font>
      <b/>
      <sz val="14"/>
      <color theme="1"/>
      <name val="Calibri"/>
      <family val="2"/>
      <charset val="238"/>
      <scheme val="minor"/>
    </font>
    <font>
      <b/>
      <i/>
      <sz val="14"/>
      <color theme="1"/>
      <name val="Calibri"/>
      <family val="2"/>
      <charset val="238"/>
      <scheme val="minor"/>
    </font>
    <font>
      <b/>
      <sz val="11"/>
      <color indexed="8"/>
      <name val="Czcionka tekstu podstawowego"/>
      <charset val="238"/>
    </font>
    <font>
      <sz val="11"/>
      <color indexed="8"/>
      <name val="Calibri"/>
      <family val="2"/>
      <charset val="238"/>
    </font>
    <font>
      <sz val="7"/>
      <color indexed="8"/>
      <name val="Times New Roman"/>
      <family val="1"/>
      <charset val="238"/>
    </font>
    <font>
      <i/>
      <sz val="11"/>
      <color indexed="8"/>
      <name val="Calibri"/>
      <family val="2"/>
      <charset val="238"/>
    </font>
    <font>
      <i/>
      <sz val="11"/>
      <color theme="1"/>
      <name val="Calibri"/>
      <family val="2"/>
      <charset val="238"/>
    </font>
    <font>
      <b/>
      <i/>
      <sz val="11"/>
      <color indexed="8"/>
      <name val="Calibri"/>
      <family val="2"/>
      <charset val="238"/>
    </font>
    <font>
      <i/>
      <sz val="11"/>
      <color indexed="8"/>
      <name val="Czcionka tekstu podstawowego"/>
      <charset val="238"/>
    </font>
    <font>
      <sz val="10"/>
      <name val="Calibri"/>
      <family val="2"/>
      <charset val="238"/>
    </font>
    <font>
      <strike/>
      <sz val="11"/>
      <name val="Calibri"/>
      <family val="2"/>
      <charset val="238"/>
      <scheme val="minor"/>
    </font>
    <font>
      <i/>
      <sz val="11"/>
      <name val="Czcionka tekstu podstawowego"/>
      <charset val="238"/>
    </font>
    <font>
      <sz val="11"/>
      <name val="Calibri"/>
      <family val="2"/>
      <charset val="238"/>
    </font>
    <font>
      <sz val="7"/>
      <name val="Times New Roman"/>
      <family val="1"/>
      <charset val="238"/>
    </font>
    <font>
      <sz val="11"/>
      <name val="Czcionka tekstu podstawowego"/>
      <charset val="238"/>
    </font>
    <font>
      <sz val="14"/>
      <name val="Calibri"/>
      <family val="2"/>
      <charset val="238"/>
      <scheme val="minor"/>
    </font>
    <font>
      <sz val="11"/>
      <color indexed="8"/>
      <name val="Calibri"/>
      <family val="2"/>
      <charset val="238"/>
      <scheme val="minor"/>
    </font>
    <font>
      <sz val="11"/>
      <color rgb="FF2F5597"/>
      <name val="Calibri"/>
      <family val="2"/>
      <charset val="238"/>
      <scheme val="minor"/>
    </font>
    <font>
      <sz val="11"/>
      <color rgb="FFFFFF00"/>
      <name val="Calibri"/>
      <family val="2"/>
      <charset val="238"/>
      <scheme val="minor"/>
    </font>
    <font>
      <b/>
      <sz val="11"/>
      <color rgb="FFFF0000"/>
      <name val="Calibri"/>
      <family val="2"/>
      <charset val="238"/>
    </font>
    <font>
      <i/>
      <sz val="11"/>
      <name val="Calibri"/>
      <family val="2"/>
      <charset val="238"/>
      <scheme val="minor"/>
    </font>
  </fonts>
  <fills count="1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92D050"/>
        <bgColor rgb="FF000000"/>
      </patternFill>
    </fill>
    <fill>
      <patternFill patternType="solid">
        <fgColor rgb="FFD8D8D8"/>
        <bgColor rgb="FF000000"/>
      </patternFill>
    </fill>
    <fill>
      <patternFill patternType="solid">
        <fgColor rgb="FFFFFF00"/>
        <bgColor rgb="FF000000"/>
      </patternFill>
    </fill>
    <fill>
      <patternFill patternType="solid">
        <fgColor theme="0"/>
        <bgColor indexed="64"/>
      </patternFill>
    </fill>
    <fill>
      <patternFill patternType="solid">
        <fgColor indexed="30"/>
        <bgColor indexed="64"/>
      </patternFill>
    </fill>
    <fill>
      <patternFill patternType="solid">
        <fgColor indexed="9"/>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s>
  <cellStyleXfs count="7">
    <xf numFmtId="0" fontId="0" fillId="0" borderId="0"/>
    <xf numFmtId="0" fontId="3" fillId="0" borderId="0"/>
    <xf numFmtId="0" fontId="4" fillId="0" borderId="0"/>
    <xf numFmtId="0" fontId="9" fillId="0" borderId="0" applyNumberFormat="0" applyFill="0" applyBorder="0" applyAlignment="0" applyProtection="0"/>
    <xf numFmtId="43" fontId="18" fillId="0" borderId="0" applyFont="0" applyFill="0" applyBorder="0" applyAlignment="0" applyProtection="0"/>
    <xf numFmtId="0" fontId="21" fillId="0" borderId="0" applyNumberFormat="0" applyFill="0" applyBorder="0" applyAlignment="0" applyProtection="0"/>
    <xf numFmtId="0" fontId="18" fillId="0" borderId="0"/>
  </cellStyleXfs>
  <cellXfs count="566">
    <xf numFmtId="0" fontId="0" fillId="0" borderId="0" xfId="0"/>
    <xf numFmtId="0" fontId="5" fillId="0" borderId="0" xfId="0" applyFont="1"/>
    <xf numFmtId="0" fontId="2"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4" borderId="1" xfId="0" applyFont="1" applyFill="1" applyBorder="1" applyAlignment="1">
      <alignment horizontal="center" vertical="center" wrapText="1"/>
    </xf>
    <xf numFmtId="2" fontId="0"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Font="1" applyBorder="1" applyAlignment="1">
      <alignment horizontal="center" vertical="center" wrapText="1"/>
    </xf>
    <xf numFmtId="4" fontId="6" fillId="0" borderId="1" xfId="0" applyNumberFormat="1" applyFont="1" applyBorder="1" applyAlignment="1">
      <alignment horizontal="center" vertical="center"/>
    </xf>
    <xf numFmtId="0" fontId="7" fillId="2" borderId="1" xfId="0"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7" xfId="0" applyBorder="1"/>
    <xf numFmtId="0" fontId="0" fillId="0" borderId="5" xfId="0" applyBorder="1" applyAlignment="1">
      <alignment horizontal="center" vertical="center" wrapText="1"/>
    </xf>
    <xf numFmtId="0" fontId="0" fillId="4" borderId="1" xfId="0" applyFont="1" applyFill="1" applyBorder="1" applyAlignment="1">
      <alignment horizontal="center" vertical="center"/>
    </xf>
    <xf numFmtId="0" fontId="0" fillId="0" borderId="1" xfId="0" applyFont="1" applyBorder="1" applyAlignment="1">
      <alignment horizontal="center" vertical="center"/>
    </xf>
    <xf numFmtId="164" fontId="2" fillId="0" borderId="1" xfId="0" applyNumberFormat="1" applyFont="1" applyBorder="1" applyAlignment="1">
      <alignment horizontal="center" wrapText="1"/>
    </xf>
    <xf numFmtId="0" fontId="0" fillId="0" borderId="0" xfId="0" applyAlignment="1"/>
    <xf numFmtId="0" fontId="0" fillId="0" borderId="10" xfId="0" applyFont="1" applyBorder="1" applyAlignment="1">
      <alignment horizontal="center" vertical="center" wrapText="1"/>
    </xf>
    <xf numFmtId="164" fontId="2" fillId="0" borderId="9" xfId="0" applyNumberFormat="1" applyFont="1" applyBorder="1" applyAlignment="1">
      <alignment horizontal="center" wrapText="1"/>
    </xf>
    <xf numFmtId="2" fontId="7" fillId="0" borderId="1" xfId="0" applyNumberFormat="1" applyFont="1" applyBorder="1" applyAlignment="1">
      <alignment horizontal="center" vertical="center" wrapText="1"/>
    </xf>
    <xf numFmtId="0" fontId="2"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10" fillId="2" borderId="1" xfId="0" applyFont="1" applyFill="1" applyBorder="1" applyAlignment="1">
      <alignment horizontal="center" vertical="center"/>
    </xf>
    <xf numFmtId="0" fontId="0" fillId="0" borderId="0" xfId="0" applyFill="1" applyBorder="1" applyAlignment="1"/>
    <xf numFmtId="0" fontId="2" fillId="0" borderId="0" xfId="0" applyFont="1" applyFill="1" applyBorder="1" applyAlignment="1"/>
    <xf numFmtId="0" fontId="0" fillId="0" borderId="0" xfId="0" applyFill="1" applyBorder="1"/>
    <xf numFmtId="0" fontId="5" fillId="0" borderId="0" xfId="0" applyFont="1" applyFill="1" applyBorder="1"/>
    <xf numFmtId="4" fontId="0" fillId="0" borderId="1" xfId="0" applyNumberFormat="1" applyFont="1" applyBorder="1" applyAlignment="1">
      <alignment horizontal="center" vertical="center" wrapText="1"/>
    </xf>
    <xf numFmtId="4" fontId="0" fillId="0" borderId="10" xfId="0" applyNumberFormat="1" applyFont="1" applyBorder="1" applyAlignment="1">
      <alignment horizontal="center" vertical="center" wrapText="1"/>
    </xf>
    <xf numFmtId="0" fontId="2" fillId="0" borderId="0" xfId="0" applyFont="1" applyBorder="1" applyAlignment="1">
      <alignment horizontal="center" vertical="center" wrapText="1"/>
    </xf>
    <xf numFmtId="4" fontId="6"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12" fillId="0" borderId="0" xfId="0" applyFont="1" applyFill="1" applyBorder="1"/>
    <xf numFmtId="0" fontId="2" fillId="0" borderId="0" xfId="0" applyFont="1" applyFill="1" applyBorder="1"/>
    <xf numFmtId="0" fontId="13" fillId="0" borderId="0"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2" fillId="0" borderId="0" xfId="0" applyFont="1" applyFill="1" applyBorder="1" applyAlignment="1">
      <alignment vertical="top"/>
    </xf>
    <xf numFmtId="0" fontId="14" fillId="0" borderId="0" xfId="0" applyFont="1" applyFill="1" applyBorder="1" applyAlignment="1">
      <alignment vertical="top"/>
    </xf>
    <xf numFmtId="0" fontId="14" fillId="0" borderId="0" xfId="0" applyFont="1" applyFill="1" applyBorder="1" applyAlignment="1">
      <alignment vertical="top" wrapText="1"/>
    </xf>
    <xf numFmtId="0" fontId="2" fillId="0" borderId="0" xfId="0" applyFont="1" applyFill="1" applyBorder="1" applyAlignment="1">
      <alignment horizontal="right"/>
    </xf>
    <xf numFmtId="0" fontId="14" fillId="0" borderId="0" xfId="0" applyFont="1" applyFill="1" applyBorder="1" applyAlignment="1"/>
    <xf numFmtId="0" fontId="14" fillId="0" borderId="0" xfId="0" applyFont="1" applyFill="1" applyBorder="1" applyAlignment="1">
      <alignment wrapText="1"/>
    </xf>
    <xf numFmtId="0" fontId="2" fillId="0" borderId="0" xfId="0" applyFont="1" applyFill="1"/>
    <xf numFmtId="0" fontId="0" fillId="2" borderId="1" xfId="0" applyFont="1" applyFill="1" applyBorder="1" applyAlignment="1">
      <alignment horizontal="center" vertical="center" wrapText="1"/>
    </xf>
    <xf numFmtId="4" fontId="6" fillId="0" borderId="9"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4" fontId="7" fillId="2" borderId="10"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0" fillId="0" borderId="9" xfId="0" applyBorder="1" applyAlignment="1">
      <alignment horizontal="center" vertical="center" wrapText="1"/>
    </xf>
    <xf numFmtId="0" fontId="0" fillId="4" borderId="9" xfId="0" applyFill="1" applyBorder="1" applyAlignment="1">
      <alignment horizontal="center" vertical="center" wrapText="1"/>
    </xf>
    <xf numFmtId="4" fontId="0" fillId="0" borderId="14" xfId="0" applyNumberFormat="1" applyBorder="1" applyAlignment="1">
      <alignment horizontal="center" vertical="center" wrapText="1"/>
    </xf>
    <xf numFmtId="0" fontId="0" fillId="4" borderId="1" xfId="0" applyFill="1" applyBorder="1" applyAlignment="1">
      <alignment horizontal="center" vertical="center" wrapText="1"/>
    </xf>
    <xf numFmtId="4" fontId="0" fillId="0" borderId="2" xfId="0" applyNumberFormat="1" applyBorder="1" applyAlignment="1">
      <alignment horizontal="center" vertical="center" wrapText="1"/>
    </xf>
    <xf numFmtId="0" fontId="0" fillId="0" borderId="0" xfId="0" applyBorder="1" applyAlignment="1">
      <alignment horizontal="center" vertical="center" wrapText="1"/>
    </xf>
    <xf numFmtId="164" fontId="6" fillId="0" borderId="9"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0" fillId="0" borderId="0" xfId="0" applyFill="1" applyBorder="1" applyAlignment="1">
      <alignment horizontal="center" vertical="center" wrapText="1"/>
    </xf>
    <xf numFmtId="0" fontId="7" fillId="2" borderId="9"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17" fontId="0" fillId="0" borderId="1"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0" fontId="0"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Font="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xf numFmtId="17"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0" fillId="0" borderId="0" xfId="0"/>
    <xf numFmtId="0" fontId="2"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ill="1" applyBorder="1"/>
    <xf numFmtId="0" fontId="5" fillId="0" borderId="0" xfId="0" applyFont="1" applyFill="1" applyBorder="1" applyAlignment="1">
      <alignment vertical="center"/>
    </xf>
    <xf numFmtId="0" fontId="0" fillId="0" borderId="0" xfId="0" applyFont="1" applyBorder="1" applyAlignment="1">
      <alignment horizontal="center" vertical="center" wrapText="1"/>
    </xf>
    <xf numFmtId="0" fontId="0" fillId="0" borderId="1" xfId="0" applyFont="1" applyFill="1" applyBorder="1" applyAlignment="1">
      <alignment horizontal="center" vertical="center" wrapText="1"/>
    </xf>
    <xf numFmtId="4"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22" fillId="0" borderId="0" xfId="0" applyNumberFormat="1" applyFont="1" applyFill="1" applyBorder="1" applyAlignment="1">
      <alignment horizontal="right" vertical="center" wrapText="1"/>
    </xf>
    <xf numFmtId="0" fontId="20" fillId="0" borderId="0" xfId="0" applyFont="1" applyFill="1" applyBorder="1" applyAlignment="1">
      <alignment vertical="center" wrapText="1"/>
    </xf>
    <xf numFmtId="0" fontId="19" fillId="0" borderId="0" xfId="0" applyNumberFormat="1" applyFont="1" applyBorder="1" applyAlignment="1">
      <alignment horizontal="center" vertical="center" wrapText="1"/>
    </xf>
    <xf numFmtId="0" fontId="2" fillId="3" borderId="1"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0" fontId="0" fillId="0" borderId="0" xfId="0" applyNumberFormat="1" applyFont="1" applyBorder="1" applyAlignment="1">
      <alignment horizontal="center" vertical="center" wrapText="1"/>
    </xf>
    <xf numFmtId="49" fontId="0" fillId="0" borderId="0"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8" fillId="0" borderId="0" xfId="0" applyFont="1" applyFill="1" applyBorder="1" applyAlignment="1">
      <alignment vertical="center" wrapText="1"/>
    </xf>
    <xf numFmtId="164" fontId="0" fillId="0" borderId="0" xfId="0" applyNumberFormat="1" applyFont="1" applyFill="1" applyBorder="1" applyAlignment="1">
      <alignment vertical="center" wrapText="1"/>
    </xf>
    <xf numFmtId="164" fontId="6" fillId="0" borderId="9" xfId="6"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164" fontId="7" fillId="2" borderId="1" xfId="0" applyNumberFormat="1" applyFont="1" applyFill="1" applyBorder="1" applyAlignment="1">
      <alignment vertical="center" wrapText="1"/>
    </xf>
    <xf numFmtId="0" fontId="5" fillId="0" borderId="0" xfId="0" applyFont="1" applyFill="1" applyBorder="1" applyAlignment="1">
      <alignment horizontal="center" vertical="center" wrapText="1"/>
    </xf>
    <xf numFmtId="0" fontId="23" fillId="0" borderId="0" xfId="0" applyFont="1" applyBorder="1"/>
    <xf numFmtId="0" fontId="24" fillId="0" borderId="0" xfId="0" applyFont="1" applyFill="1" applyBorder="1"/>
    <xf numFmtId="0" fontId="23" fillId="0" borderId="0" xfId="0" applyFont="1" applyFill="1" applyBorder="1"/>
    <xf numFmtId="0" fontId="23" fillId="0" borderId="0" xfId="0" applyFont="1" applyBorder="1" applyAlignment="1">
      <alignment wrapText="1"/>
    </xf>
    <xf numFmtId="0" fontId="26" fillId="3" borderId="15"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3" fillId="0" borderId="1" xfId="0" applyFont="1" applyBorder="1" applyAlignment="1">
      <alignment horizontal="center" vertical="center" wrapText="1"/>
    </xf>
    <xf numFmtId="0" fontId="27" fillId="6"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2" borderId="1" xfId="0" applyFont="1" applyFill="1" applyBorder="1" applyAlignment="1">
      <alignment horizontal="center" vertical="center" wrapText="1"/>
    </xf>
    <xf numFmtId="4" fontId="27" fillId="0" borderId="1" xfId="0" applyNumberFormat="1" applyFont="1" applyBorder="1" applyAlignment="1">
      <alignment horizontal="center" vertical="center" wrapText="1"/>
    </xf>
    <xf numFmtId="0" fontId="27" fillId="4"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6" borderId="9" xfId="0" applyFont="1" applyFill="1" applyBorder="1" applyAlignment="1">
      <alignment horizontal="center" vertical="center" wrapText="1"/>
    </xf>
    <xf numFmtId="0" fontId="23" fillId="2" borderId="9" xfId="0" applyFont="1" applyFill="1" applyBorder="1" applyAlignment="1">
      <alignment horizontal="center" vertical="center" wrapText="1"/>
    </xf>
    <xf numFmtId="4" fontId="23" fillId="0" borderId="9" xfId="0" applyNumberFormat="1" applyFont="1" applyBorder="1" applyAlignment="1">
      <alignment horizontal="center" vertical="center" wrapText="1"/>
    </xf>
    <xf numFmtId="0" fontId="23" fillId="2" borderId="1" xfId="0" applyFont="1" applyFill="1" applyBorder="1" applyAlignment="1">
      <alignment horizontal="center" vertical="center" wrapText="1"/>
    </xf>
    <xf numFmtId="4" fontId="23" fillId="0" borderId="1" xfId="0" applyNumberFormat="1" applyFont="1" applyBorder="1" applyAlignment="1">
      <alignment horizontal="center" vertical="center" wrapText="1"/>
    </xf>
    <xf numFmtId="0" fontId="28" fillId="0" borderId="0" xfId="0" applyFont="1" applyFill="1" applyBorder="1" applyAlignment="1">
      <alignment horizontal="center" vertical="center" wrapText="1"/>
    </xf>
    <xf numFmtId="4" fontId="26" fillId="0" borderId="0" xfId="0" applyNumberFormat="1" applyFont="1" applyBorder="1"/>
    <xf numFmtId="4" fontId="5" fillId="0" borderId="0" xfId="0" applyNumberFormat="1" applyFont="1" applyFill="1" applyBorder="1" applyAlignment="1">
      <alignment vertical="center"/>
    </xf>
    <xf numFmtId="0" fontId="30" fillId="0" borderId="0" xfId="0" applyFont="1" applyFill="1" applyBorder="1" applyAlignment="1">
      <alignment horizontal="center" vertical="center"/>
    </xf>
    <xf numFmtId="0" fontId="5" fillId="0" borderId="0" xfId="0" applyFont="1" applyFill="1" applyBorder="1" applyAlignment="1">
      <alignment vertical="center" wrapText="1"/>
    </xf>
    <xf numFmtId="0" fontId="30" fillId="0" borderId="0" xfId="0" applyFont="1" applyFill="1" applyBorder="1" applyAlignment="1">
      <alignment vertical="center" wrapText="1"/>
    </xf>
    <xf numFmtId="0" fontId="5" fillId="0" borderId="0" xfId="0" applyFont="1" applyFill="1" applyBorder="1" applyAlignment="1">
      <alignment horizontal="right" vertical="center" wrapText="1"/>
    </xf>
    <xf numFmtId="4" fontId="20" fillId="0" borderId="0" xfId="0" applyNumberFormat="1" applyFont="1" applyFill="1" applyBorder="1"/>
    <xf numFmtId="0" fontId="31" fillId="0" borderId="0" xfId="0" applyFont="1" applyFill="1" applyBorder="1" applyAlignment="1">
      <alignment wrapText="1"/>
    </xf>
    <xf numFmtId="0" fontId="0" fillId="0" borderId="0" xfId="0" applyFill="1" applyBorder="1" applyAlignment="1">
      <alignment wrapText="1"/>
    </xf>
    <xf numFmtId="0" fontId="0" fillId="0" borderId="0" xfId="0" applyFont="1" applyFill="1" applyBorder="1" applyAlignment="1">
      <alignment wrapText="1"/>
    </xf>
    <xf numFmtId="0" fontId="0" fillId="0" borderId="0" xfId="0" applyFont="1" applyFill="1" applyBorder="1" applyAlignment="1"/>
    <xf numFmtId="0" fontId="32" fillId="0" borderId="0" xfId="0" applyFont="1" applyFill="1" applyBorder="1"/>
    <xf numFmtId="0" fontId="33" fillId="0" borderId="0" xfId="0" applyFont="1" applyFill="1" applyBorder="1"/>
    <xf numFmtId="0" fontId="30" fillId="0" borderId="0" xfId="0" applyFont="1" applyFill="1" applyBorder="1"/>
    <xf numFmtId="0" fontId="5" fillId="0" borderId="0" xfId="0" applyFont="1" applyFill="1" applyBorder="1" applyAlignment="1">
      <alignment horizontal="center" vertical="center"/>
    </xf>
    <xf numFmtId="4" fontId="30" fillId="0" borderId="0" xfId="0" applyNumberFormat="1" applyFont="1" applyFill="1" applyBorder="1" applyAlignment="1">
      <alignment vertical="center"/>
    </xf>
    <xf numFmtId="0" fontId="30" fillId="0" borderId="0" xfId="0" applyFont="1" applyFill="1" applyBorder="1" applyAlignment="1">
      <alignment vertical="center"/>
    </xf>
    <xf numFmtId="4" fontId="5" fillId="0" borderId="0" xfId="0" applyNumberFormat="1" applyFont="1" applyFill="1" applyBorder="1"/>
    <xf numFmtId="0" fontId="32" fillId="0" borderId="0" xfId="0" applyFont="1" applyFill="1" applyBorder="1" applyAlignment="1">
      <alignment vertical="center" wrapText="1"/>
    </xf>
    <xf numFmtId="4" fontId="32" fillId="0" borderId="0" xfId="0" applyNumberFormat="1" applyFont="1" applyFill="1" applyBorder="1"/>
    <xf numFmtId="0" fontId="27" fillId="7"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4" fontId="27" fillId="2" borderId="1" xfId="0" applyNumberFormat="1" applyFont="1" applyFill="1" applyBorder="1" applyAlignment="1">
      <alignment horizontal="center" vertical="center" wrapText="1"/>
    </xf>
    <xf numFmtId="0" fontId="23" fillId="7"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4" fontId="23" fillId="2" borderId="9" xfId="0" applyNumberFormat="1" applyFont="1" applyFill="1" applyBorder="1" applyAlignment="1">
      <alignment horizontal="center" vertical="center" wrapText="1"/>
    </xf>
    <xf numFmtId="4" fontId="23" fillId="2" borderId="1" xfId="0" applyNumberFormat="1" applyFont="1" applyFill="1" applyBorder="1" applyAlignment="1">
      <alignment horizontal="center" vertical="center" wrapText="1"/>
    </xf>
    <xf numFmtId="4" fontId="29" fillId="0" borderId="9"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17" xfId="0" applyFont="1" applyFill="1" applyBorder="1" applyAlignment="1">
      <alignment horizontal="center" vertical="center" wrapText="1"/>
    </xf>
    <xf numFmtId="0" fontId="0" fillId="4" borderId="10" xfId="0" applyFont="1" applyFill="1" applyBorder="1" applyAlignment="1">
      <alignment horizontal="center" vertical="center" wrapText="1"/>
    </xf>
    <xf numFmtId="2" fontId="0" fillId="0" borderId="10" xfId="0" applyNumberFormat="1" applyFont="1" applyBorder="1" applyAlignment="1">
      <alignment horizontal="center" vertical="center" wrapText="1"/>
    </xf>
    <xf numFmtId="0" fontId="0" fillId="4"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2" fontId="6" fillId="0" borderId="1" xfId="0" applyNumberFormat="1" applyFont="1" applyBorder="1" applyAlignment="1">
      <alignment horizontal="center" vertical="center" wrapText="1"/>
    </xf>
    <xf numFmtId="0" fontId="0" fillId="0" borderId="0" xfId="0" applyAlignment="1">
      <alignment readingOrder="1"/>
    </xf>
    <xf numFmtId="0" fontId="0" fillId="0" borderId="0" xfId="0" applyBorder="1" applyAlignment="1"/>
    <xf numFmtId="0" fontId="19" fillId="4" borderId="1" xfId="0" applyFont="1" applyFill="1" applyBorder="1" applyAlignment="1">
      <alignment horizontal="center" vertical="center" wrapText="1"/>
    </xf>
    <xf numFmtId="0" fontId="19" fillId="0" borderId="1" xfId="0" applyFont="1" applyBorder="1" applyAlignment="1">
      <alignment horizontal="center" vertical="center" wrapText="1"/>
    </xf>
    <xf numFmtId="2" fontId="19" fillId="0" borderId="1" xfId="0" applyNumberFormat="1" applyFont="1" applyBorder="1" applyAlignment="1">
      <alignment horizontal="center" vertical="center" wrapText="1"/>
    </xf>
    <xf numFmtId="0" fontId="19" fillId="0"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19"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19" fillId="8" borderId="0" xfId="0" applyFont="1" applyFill="1" applyBorder="1" applyAlignment="1">
      <alignment horizontal="center" vertical="center" wrapText="1"/>
    </xf>
    <xf numFmtId="164" fontId="40" fillId="0" borderId="1" xfId="0" applyNumberFormat="1" applyFont="1" applyBorder="1" applyAlignment="1">
      <alignment horizontal="center" vertical="center" wrapText="1"/>
    </xf>
    <xf numFmtId="0" fontId="41" fillId="0" borderId="0" xfId="0" applyFont="1"/>
    <xf numFmtId="4" fontId="41" fillId="0" borderId="0" xfId="0" applyNumberFormat="1" applyFont="1"/>
    <xf numFmtId="0" fontId="2" fillId="0" borderId="0" xfId="0" applyFont="1"/>
    <xf numFmtId="4" fontId="2" fillId="0" borderId="0" xfId="0" applyNumberFormat="1" applyFont="1"/>
    <xf numFmtId="0" fontId="37" fillId="0" borderId="0" xfId="0" applyFont="1" applyFill="1"/>
    <xf numFmtId="0" fontId="17" fillId="4" borderId="1" xfId="0" applyFont="1" applyFill="1" applyBorder="1" applyAlignment="1">
      <alignment horizontal="center" vertical="center" wrapText="1"/>
    </xf>
    <xf numFmtId="0" fontId="42" fillId="4" borderId="1" xfId="0" applyFont="1" applyFill="1" applyBorder="1" applyAlignment="1">
      <alignment horizontal="center" vertical="center" wrapText="1"/>
    </xf>
    <xf numFmtId="2" fontId="17" fillId="4" borderId="1" xfId="0" applyNumberFormat="1" applyFont="1" applyFill="1" applyBorder="1" applyAlignment="1">
      <alignment horizontal="center" vertical="center" wrapText="1"/>
    </xf>
    <xf numFmtId="0" fontId="0" fillId="4"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4" fontId="0" fillId="0" borderId="0" xfId="0" applyNumberFormat="1" applyFont="1" applyAlignment="1">
      <alignment horizontal="center" vertical="center" wrapText="1"/>
    </xf>
    <xf numFmtId="4" fontId="1"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0" fillId="4" borderId="0" xfId="0" applyFill="1" applyAlignment="1">
      <alignment horizontal="center" vertical="center" wrapText="1"/>
    </xf>
    <xf numFmtId="0" fontId="8" fillId="0" borderId="0" xfId="0" applyFont="1" applyAlignment="1">
      <alignment horizontal="center" vertical="center" wrapText="1"/>
    </xf>
    <xf numFmtId="0" fontId="0" fillId="4" borderId="0" xfId="0" applyFont="1" applyFill="1" applyAlignment="1">
      <alignment horizontal="center" vertical="center" wrapText="1"/>
    </xf>
    <xf numFmtId="2" fontId="6" fillId="0" borderId="1" xfId="0" applyNumberFormat="1" applyFont="1" applyBorder="1" applyAlignment="1">
      <alignment horizontal="center" vertical="center"/>
    </xf>
    <xf numFmtId="0" fontId="43" fillId="0" borderId="0" xfId="0" applyFont="1" applyFill="1" applyBorder="1" applyAlignment="1">
      <alignment vertical="center"/>
    </xf>
    <xf numFmtId="0" fontId="43" fillId="0" borderId="0" xfId="0" applyFont="1" applyAlignment="1">
      <alignment horizontal="center" vertical="center"/>
    </xf>
    <xf numFmtId="0" fontId="43" fillId="0" borderId="0" xfId="0" applyFont="1" applyAlignment="1">
      <alignment horizontal="center"/>
    </xf>
    <xf numFmtId="0" fontId="44" fillId="0" borderId="0" xfId="0" applyFont="1" applyAlignment="1">
      <alignment horizontal="center" vertical="center"/>
    </xf>
    <xf numFmtId="0" fontId="43" fillId="0" borderId="0" xfId="0" applyFont="1" applyAlignment="1">
      <alignment horizontal="center" vertical="center" wrapTex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4" fontId="0" fillId="0" borderId="1" xfId="0" applyNumberFormat="1" applyFont="1" applyBorder="1" applyAlignment="1">
      <alignment horizontal="center" vertical="center"/>
    </xf>
    <xf numFmtId="0" fontId="0" fillId="0" borderId="1" xfId="0" applyFill="1" applyBorder="1" applyAlignment="1">
      <alignment horizontal="center" vertical="center" wrapText="1"/>
    </xf>
    <xf numFmtId="0" fontId="43" fillId="0" borderId="0" xfId="0" applyFont="1" applyAlignment="1">
      <alignment wrapText="1"/>
    </xf>
    <xf numFmtId="4" fontId="0" fillId="0" borderId="9"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 fontId="8" fillId="0" borderId="1" xfId="0" applyNumberFormat="1" applyFont="1" applyBorder="1" applyAlignment="1">
      <alignment horizontal="center" vertical="center" wrapText="1"/>
    </xf>
    <xf numFmtId="4" fontId="0" fillId="0" borderId="0" xfId="0" applyNumberFormat="1" applyBorder="1" applyAlignment="1">
      <alignment horizontal="center" vertical="center" wrapText="1"/>
    </xf>
    <xf numFmtId="4" fontId="0" fillId="0" borderId="0" xfId="0" applyNumberFormat="1"/>
    <xf numFmtId="0" fontId="1" fillId="2" borderId="1" xfId="0" applyFont="1" applyFill="1" applyBorder="1" applyAlignment="1">
      <alignment horizontal="center" vertical="center" wrapText="1"/>
    </xf>
    <xf numFmtId="0" fontId="45" fillId="0" borderId="0" xfId="0" applyFont="1"/>
    <xf numFmtId="0" fontId="0" fillId="0" borderId="0" xfId="0" applyAlignment="1">
      <alignment wrapText="1"/>
    </xf>
    <xf numFmtId="4" fontId="0" fillId="0" borderId="1" xfId="4"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0" fillId="2" borderId="10" xfId="0" applyFont="1" applyFill="1" applyBorder="1" applyAlignment="1">
      <alignment horizontal="center" vertical="center" wrapText="1"/>
    </xf>
    <xf numFmtId="0" fontId="0" fillId="2" borderId="10" xfId="0" applyFill="1" applyBorder="1" applyAlignment="1">
      <alignment horizontal="center" vertical="center" wrapText="1"/>
    </xf>
    <xf numFmtId="2" fontId="0" fillId="2" borderId="10" xfId="0" applyNumberFormat="1" applyFill="1" applyBorder="1" applyAlignment="1">
      <alignment horizontal="center" vertical="center" wrapText="1"/>
    </xf>
    <xf numFmtId="0" fontId="0" fillId="2" borderId="1" xfId="0" applyFill="1" applyBorder="1" applyAlignment="1">
      <alignment horizontal="center" vertical="center" wrapText="1"/>
    </xf>
    <xf numFmtId="2" fontId="0" fillId="2" borderId="1" xfId="0" applyNumberFormat="1" applyFill="1" applyBorder="1" applyAlignment="1">
      <alignment horizontal="center" vertical="center" wrapText="1"/>
    </xf>
    <xf numFmtId="4" fontId="0" fillId="4"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4" fontId="0" fillId="0"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43" fontId="34" fillId="2" borderId="1" xfId="4" applyFont="1" applyFill="1" applyBorder="1" applyAlignment="1">
      <alignment vertical="center" wrapText="1"/>
    </xf>
    <xf numFmtId="2" fontId="34" fillId="2"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44" fillId="0" borderId="0" xfId="0" applyFont="1" applyFill="1" applyBorder="1" applyAlignment="1">
      <alignment vertical="center"/>
    </xf>
    <xf numFmtId="4" fontId="44" fillId="0" borderId="0" xfId="0" applyNumberFormat="1" applyFont="1" applyFill="1" applyBorder="1" applyAlignment="1">
      <alignment vertical="center"/>
    </xf>
    <xf numFmtId="0" fontId="0" fillId="9" borderId="10" xfId="0" applyFill="1" applyBorder="1" applyAlignment="1">
      <alignment horizontal="center" vertical="center" wrapText="1"/>
    </xf>
    <xf numFmtId="0" fontId="0" fillId="9" borderId="10" xfId="0"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8" borderId="1" xfId="0" applyFill="1" applyBorder="1" applyAlignment="1">
      <alignment horizontal="center" vertical="center"/>
    </xf>
    <xf numFmtId="0" fontId="0" fillId="0" borderId="1" xfId="0" applyFill="1" applyBorder="1" applyAlignment="1">
      <alignment horizontal="left" vertical="center"/>
    </xf>
    <xf numFmtId="0" fontId="47" fillId="0" borderId="1" xfId="0" applyFont="1" applyBorder="1" applyAlignment="1">
      <alignment horizontal="left" vertical="center" wrapText="1"/>
    </xf>
    <xf numFmtId="0" fontId="47" fillId="0" borderId="1" xfId="0" applyFont="1" applyBorder="1" applyAlignment="1">
      <alignment horizontal="center" vertical="center" wrapText="1"/>
    </xf>
    <xf numFmtId="2" fontId="41" fillId="2" borderId="1" xfId="0" applyNumberFormat="1" applyFont="1" applyFill="1" applyBorder="1" applyAlignment="1">
      <alignment horizontal="center" vertical="center" wrapText="1"/>
    </xf>
    <xf numFmtId="0" fontId="41" fillId="2" borderId="1" xfId="0" applyFont="1" applyFill="1" applyBorder="1" applyAlignment="1">
      <alignment horizontal="center" vertical="center" wrapText="1"/>
    </xf>
    <xf numFmtId="164" fontId="0" fillId="0" borderId="0" xfId="0" applyNumberFormat="1" applyAlignment="1"/>
    <xf numFmtId="0" fontId="0" fillId="0" borderId="17" xfId="0" applyFill="1" applyBorder="1" applyAlignment="1">
      <alignment horizontal="center" vertical="center"/>
    </xf>
    <xf numFmtId="4" fontId="41" fillId="2" borderId="0" xfId="0" applyNumberFormat="1" applyFont="1" applyFill="1" applyAlignment="1">
      <alignment horizontal="center" vertical="center"/>
    </xf>
    <xf numFmtId="0" fontId="46" fillId="0" borderId="1" xfId="0" applyFont="1" applyBorder="1" applyAlignment="1">
      <alignment horizontal="left" vertical="center" wrapText="1"/>
    </xf>
    <xf numFmtId="0" fontId="0" fillId="0" borderId="1" xfId="0" applyFill="1" applyBorder="1" applyAlignment="1">
      <alignment horizontal="center" vertical="center"/>
    </xf>
    <xf numFmtId="4" fontId="46" fillId="0" borderId="1" xfId="0" applyNumberFormat="1" applyFont="1" applyBorder="1" applyAlignment="1">
      <alignment horizontal="left" vertical="center" wrapText="1"/>
    </xf>
    <xf numFmtId="0" fontId="18" fillId="0" borderId="1" xfId="0" applyFont="1" applyBorder="1" applyAlignment="1">
      <alignment horizontal="center" vertical="center" wrapText="1"/>
    </xf>
    <xf numFmtId="0" fontId="18" fillId="8" borderId="1" xfId="0" applyFont="1" applyFill="1" applyBorder="1" applyAlignment="1">
      <alignment horizontal="center" vertical="center" wrapText="1"/>
    </xf>
    <xf numFmtId="4" fontId="46" fillId="0" borderId="17" xfId="0" applyNumberFormat="1" applyFont="1" applyBorder="1" applyAlignment="1">
      <alignment horizontal="left" vertical="center" wrapText="1"/>
    </xf>
    <xf numFmtId="0" fontId="18" fillId="0" borderId="10" xfId="0" applyFont="1" applyBorder="1" applyAlignment="1">
      <alignment horizontal="center" vertical="center" wrapText="1"/>
    </xf>
    <xf numFmtId="0" fontId="47" fillId="0" borderId="10" xfId="0" applyFont="1" applyBorder="1" applyAlignment="1">
      <alignment horizontal="center" vertical="center" wrapText="1"/>
    </xf>
    <xf numFmtId="0" fontId="49" fillId="0" borderId="0" xfId="0" applyFont="1" applyAlignment="1">
      <alignment horizontal="left" vertical="center" wrapText="1"/>
    </xf>
    <xf numFmtId="0" fontId="18" fillId="0" borderId="1" xfId="0" applyFont="1" applyFill="1" applyBorder="1" applyAlignment="1">
      <alignment horizontal="center" vertical="center" wrapText="1"/>
    </xf>
    <xf numFmtId="4" fontId="0" fillId="0" borderId="6" xfId="0" applyNumberFormat="1" applyBorder="1"/>
    <xf numFmtId="4" fontId="41" fillId="2" borderId="1" xfId="0" applyNumberFormat="1" applyFont="1" applyFill="1" applyBorder="1" applyAlignment="1">
      <alignment horizontal="center" vertical="center" wrapText="1"/>
    </xf>
    <xf numFmtId="0" fontId="4" fillId="0" borderId="1" xfId="2" applyFill="1" applyBorder="1" applyAlignment="1">
      <alignment horizontal="center" vertical="center"/>
    </xf>
    <xf numFmtId="4" fontId="41" fillId="2" borderId="2" xfId="0" applyNumberFormat="1" applyFont="1" applyFill="1" applyBorder="1" applyAlignment="1">
      <alignment horizontal="center" vertical="center" wrapText="1"/>
    </xf>
    <xf numFmtId="0" fontId="49" fillId="0" borderId="6" xfId="2" applyFont="1" applyBorder="1" applyAlignment="1">
      <alignment horizontal="left" vertical="center" wrapText="1"/>
    </xf>
    <xf numFmtId="0" fontId="4" fillId="0" borderId="1" xfId="2" applyBorder="1" applyAlignment="1">
      <alignment horizontal="center" vertical="center"/>
    </xf>
    <xf numFmtId="0" fontId="47" fillId="0" borderId="1" xfId="2" applyFont="1" applyBorder="1" applyAlignment="1">
      <alignment horizontal="center" vertical="center" wrapText="1"/>
    </xf>
    <xf numFmtId="0" fontId="47" fillId="0" borderId="1" xfId="2" applyFont="1" applyBorder="1" applyAlignment="1">
      <alignment horizontal="left" vertical="center" wrapText="1"/>
    </xf>
    <xf numFmtId="0" fontId="4" fillId="0" borderId="3" xfId="2" applyBorder="1" applyAlignment="1">
      <alignment horizontal="left" vertical="center"/>
    </xf>
    <xf numFmtId="0" fontId="0" fillId="0" borderId="0" xfId="0" applyAlignment="1">
      <alignment horizontal="left" vertical="center"/>
    </xf>
    <xf numFmtId="0" fontId="0" fillId="0" borderId="10" xfId="0" applyFill="1" applyBorder="1" applyAlignment="1">
      <alignment horizontal="left" vertical="center"/>
    </xf>
    <xf numFmtId="0" fontId="47" fillId="0" borderId="10" xfId="0" applyFont="1" applyBorder="1" applyAlignment="1">
      <alignment horizontal="left" vertical="center" wrapText="1"/>
    </xf>
    <xf numFmtId="0" fontId="47" fillId="10" borderId="1" xfId="0" applyFont="1" applyFill="1" applyBorder="1" applyAlignment="1">
      <alignment horizontal="left" vertical="center" wrapText="1"/>
    </xf>
    <xf numFmtId="0" fontId="49" fillId="0" borderId="6" xfId="2" applyFont="1" applyBorder="1" applyAlignment="1">
      <alignment wrapText="1"/>
    </xf>
    <xf numFmtId="0" fontId="4" fillId="0" borderId="1" xfId="2" applyBorder="1" applyAlignment="1">
      <alignment horizontal="center" vertical="center" wrapText="1"/>
    </xf>
    <xf numFmtId="0" fontId="4" fillId="0" borderId="1" xfId="2" applyBorder="1" applyAlignment="1">
      <alignment horizontal="left" vertical="center" wrapText="1"/>
    </xf>
    <xf numFmtId="0" fontId="4" fillId="0" borderId="1" xfId="2" applyBorder="1" applyAlignment="1">
      <alignment horizontal="left" vertical="center"/>
    </xf>
    <xf numFmtId="0" fontId="4" fillId="0" borderId="1" xfId="2" applyBorder="1" applyAlignment="1">
      <alignment horizontal="center" vertical="center"/>
    </xf>
    <xf numFmtId="0" fontId="4" fillId="0" borderId="3" xfId="2" applyBorder="1" applyAlignment="1">
      <alignment horizontal="left" vertical="center"/>
    </xf>
    <xf numFmtId="0" fontId="52" fillId="0" borderId="3" xfId="2" applyFont="1" applyBorder="1" applyAlignment="1">
      <alignment horizontal="left" vertical="center" wrapText="1"/>
    </xf>
    <xf numFmtId="0" fontId="4" fillId="0" borderId="1" xfId="2" applyBorder="1" applyAlignment="1">
      <alignment horizontal="center" vertical="center"/>
    </xf>
    <xf numFmtId="0" fontId="47" fillId="0" borderId="1" xfId="2" applyFont="1" applyBorder="1" applyAlignment="1">
      <alignment horizontal="center" vertical="center" wrapText="1"/>
    </xf>
    <xf numFmtId="0" fontId="47" fillId="0" borderId="0" xfId="2" applyFont="1"/>
    <xf numFmtId="0" fontId="47" fillId="0" borderId="1" xfId="2" applyFont="1" applyBorder="1" applyAlignment="1">
      <alignment horizontal="left" vertical="center" wrapText="1"/>
    </xf>
    <xf numFmtId="0" fontId="4" fillId="0" borderId="3" xfId="2" applyBorder="1" applyAlignment="1">
      <alignment horizontal="left" vertical="center"/>
    </xf>
    <xf numFmtId="0" fontId="47" fillId="0" borderId="1" xfId="2" applyFont="1" applyFill="1" applyBorder="1" applyAlignment="1">
      <alignment horizontal="left" vertical="center" wrapText="1"/>
    </xf>
    <xf numFmtId="49" fontId="41" fillId="2" borderId="1" xfId="0" applyNumberFormat="1" applyFont="1" applyFill="1" applyBorder="1" applyAlignment="1">
      <alignment horizontal="center" vertical="center" wrapText="1"/>
    </xf>
    <xf numFmtId="0" fontId="46" fillId="0" borderId="17" xfId="0" applyFont="1" applyBorder="1" applyAlignment="1">
      <alignment vertical="center" wrapText="1"/>
    </xf>
    <xf numFmtId="0" fontId="46" fillId="0" borderId="9" xfId="0" applyFont="1" applyBorder="1" applyAlignment="1">
      <alignment vertical="center" wrapText="1"/>
    </xf>
    <xf numFmtId="0" fontId="0" fillId="0" borderId="9" xfId="0" applyFill="1" applyBorder="1" applyAlignment="1">
      <alignment horizontal="center" vertical="center"/>
    </xf>
    <xf numFmtId="0" fontId="0" fillId="0" borderId="3" xfId="0" applyFill="1" applyBorder="1" applyAlignment="1">
      <alignment horizontal="left" vertical="center"/>
    </xf>
    <xf numFmtId="0" fontId="47" fillId="0" borderId="1" xfId="0" applyFont="1" applyFill="1" applyBorder="1" applyAlignment="1">
      <alignment horizontal="left" vertical="center" wrapText="1"/>
    </xf>
    <xf numFmtId="0" fontId="51" fillId="0" borderId="1" xfId="0" applyFont="1" applyBorder="1" applyAlignment="1">
      <alignment horizontal="left" vertical="center" wrapText="1"/>
    </xf>
    <xf numFmtId="0" fontId="0" fillId="0" borderId="1" xfId="0" applyBorder="1" applyAlignment="1">
      <alignment horizontal="left" vertical="center" wrapText="1"/>
    </xf>
    <xf numFmtId="0" fontId="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0" fontId="54" fillId="0" borderId="0" xfId="0" applyFont="1" applyFill="1"/>
    <xf numFmtId="0" fontId="7"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47"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1" xfId="0" applyBorder="1" applyAlignment="1">
      <alignment horizontal="center" vertical="center" wrapText="1"/>
    </xf>
    <xf numFmtId="0" fontId="55" fillId="0" borderId="3" xfId="0" applyFont="1" applyBorder="1" applyAlignment="1">
      <alignment horizontal="left" vertical="center" wrapText="1"/>
    </xf>
    <xf numFmtId="0" fontId="56" fillId="0" borderId="1" xfId="0" applyFont="1" applyBorder="1" applyAlignment="1">
      <alignment horizontal="left" vertical="center" wrapText="1"/>
    </xf>
    <xf numFmtId="0" fontId="58" fillId="8"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Border="1" applyAlignment="1">
      <alignment horizontal="left" vertical="center"/>
    </xf>
    <xf numFmtId="0" fontId="4" fillId="0" borderId="1" xfId="2" applyFill="1" applyBorder="1" applyAlignment="1">
      <alignment horizontal="center" vertical="center" wrapText="1"/>
    </xf>
    <xf numFmtId="164" fontId="6" fillId="0" borderId="1" xfId="6" applyNumberFormat="1" applyFont="1" applyFill="1" applyBorder="1" applyAlignment="1">
      <alignment horizontal="center" vertical="center" wrapText="1"/>
    </xf>
    <xf numFmtId="43" fontId="6" fillId="0" borderId="0" xfId="0" applyNumberFormat="1" applyFont="1" applyFill="1" applyBorder="1" applyAlignment="1">
      <alignment horizontal="center" vertical="center" wrapText="1"/>
    </xf>
    <xf numFmtId="0" fontId="32" fillId="0" borderId="1" xfId="0" applyFont="1" applyFill="1" applyBorder="1" applyAlignment="1">
      <alignment vertical="center"/>
    </xf>
    <xf numFmtId="4" fontId="32" fillId="0" borderId="1" xfId="0" applyNumberFormat="1" applyFont="1" applyFill="1" applyBorder="1" applyAlignment="1">
      <alignment vertical="center"/>
    </xf>
    <xf numFmtId="164" fontId="6" fillId="0" borderId="1" xfId="0" applyNumberFormat="1" applyFont="1" applyBorder="1" applyAlignment="1">
      <alignment horizontal="center" vertical="center"/>
    </xf>
    <xf numFmtId="164" fontId="5" fillId="0"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xf>
    <xf numFmtId="164" fontId="6" fillId="0" borderId="1" xfId="0" applyNumberFormat="1" applyFont="1" applyBorder="1" applyAlignment="1">
      <alignment horizontal="center" wrapText="1"/>
    </xf>
    <xf numFmtId="0" fontId="6" fillId="0" borderId="0" xfId="0" applyFont="1" applyFill="1" applyBorder="1" applyAlignment="1">
      <alignment vertical="center" wrapText="1"/>
    </xf>
    <xf numFmtId="164" fontId="40" fillId="0" borderId="1" xfId="0" applyNumberFormat="1" applyFont="1" applyFill="1" applyBorder="1" applyAlignment="1">
      <alignment horizontal="center" vertical="center" wrapText="1"/>
    </xf>
    <xf numFmtId="0" fontId="59" fillId="0" borderId="1" xfId="0" applyFont="1" applyFill="1" applyBorder="1" applyAlignment="1">
      <alignment horizontal="center" vertical="center" wrapText="1"/>
    </xf>
    <xf numFmtId="0" fontId="59" fillId="2" borderId="1" xfId="0" applyFont="1" applyFill="1" applyBorder="1" applyAlignment="1">
      <alignment horizontal="center" vertical="center" wrapText="1"/>
    </xf>
    <xf numFmtId="0" fontId="59" fillId="2" borderId="3" xfId="0" applyFont="1" applyFill="1" applyBorder="1" applyAlignment="1">
      <alignment horizontal="center" vertical="center" wrapText="1"/>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left" vertical="center"/>
    </xf>
    <xf numFmtId="0" fontId="0" fillId="2" borderId="10" xfId="0" applyFill="1" applyBorder="1" applyAlignment="1">
      <alignment horizontal="left" vertical="center" wrapText="1"/>
    </xf>
    <xf numFmtId="0" fontId="0" fillId="2" borderId="10" xfId="0" applyFill="1" applyBorder="1" applyAlignment="1">
      <alignment horizontal="left" vertical="center"/>
    </xf>
    <xf numFmtId="0" fontId="0" fillId="2" borderId="1" xfId="0" applyFill="1" applyBorder="1" applyAlignment="1">
      <alignment horizontal="left" vertical="center" wrapText="1"/>
    </xf>
    <xf numFmtId="0" fontId="0" fillId="2" borderId="3" xfId="0" applyFill="1" applyBorder="1"/>
    <xf numFmtId="0" fontId="0" fillId="4" borderId="1" xfId="0" applyFill="1" applyBorder="1"/>
    <xf numFmtId="0" fontId="0" fillId="4" borderId="3" xfId="0" applyFill="1" applyBorder="1"/>
    <xf numFmtId="0" fontId="7" fillId="2" borderId="6" xfId="0" applyFont="1" applyFill="1" applyBorder="1" applyAlignment="1">
      <alignment vertical="center" wrapText="1"/>
    </xf>
    <xf numFmtId="0" fontId="7" fillId="2" borderId="3" xfId="0" applyFont="1" applyFill="1" applyBorder="1" applyAlignment="1">
      <alignment vertical="center" wrapText="1"/>
    </xf>
    <xf numFmtId="0" fontId="7" fillId="2" borderId="2" xfId="0" applyFont="1" applyFill="1" applyBorder="1" applyAlignment="1">
      <alignment horizontal="center" vertical="center" wrapText="1"/>
    </xf>
    <xf numFmtId="17" fontId="3" fillId="0" borderId="1" xfId="0" applyNumberFormat="1" applyFont="1" applyBorder="1" applyAlignment="1">
      <alignment horizontal="center" vertical="center" wrapText="1"/>
    </xf>
    <xf numFmtId="17" fontId="3" fillId="2" borderId="1" xfId="0" applyNumberFormat="1"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2" borderId="1" xfId="0" applyFill="1" applyBorder="1" applyAlignment="1">
      <alignment vertical="center" wrapText="1"/>
    </xf>
    <xf numFmtId="0" fontId="0" fillId="2" borderId="1" xfId="0" applyFill="1" applyBorder="1" applyAlignment="1">
      <alignment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7" fillId="2" borderId="1" xfId="0" applyFont="1" applyFill="1" applyBorder="1" applyAlignment="1">
      <alignment vertical="center"/>
    </xf>
    <xf numFmtId="0" fontId="2" fillId="2" borderId="6" xfId="0" applyFont="1" applyFill="1" applyBorder="1" applyAlignment="1">
      <alignment vertical="center"/>
    </xf>
    <xf numFmtId="0" fontId="2" fillId="2" borderId="3" xfId="0" applyFont="1" applyFill="1" applyBorder="1" applyAlignment="1">
      <alignment horizontal="center" vertical="center"/>
    </xf>
    <xf numFmtId="0" fontId="0" fillId="2" borderId="6" xfId="0" applyFill="1" applyBorder="1"/>
    <xf numFmtId="0" fontId="0" fillId="2" borderId="3" xfId="0" applyFill="1" applyBorder="1" applyAlignment="1">
      <alignment horizontal="center"/>
    </xf>
    <xf numFmtId="0" fontId="2" fillId="2" borderId="6" xfId="0" applyFont="1" applyFill="1" applyBorder="1"/>
    <xf numFmtId="0" fontId="0" fillId="2" borderId="6" xfId="0" applyFill="1" applyBorder="1" applyAlignment="1">
      <alignment vertical="center"/>
    </xf>
    <xf numFmtId="0" fontId="0" fillId="2" borderId="3" xfId="0" applyFill="1" applyBorder="1" applyAlignment="1">
      <alignment horizontal="center" vertical="center"/>
    </xf>
    <xf numFmtId="0" fontId="2" fillId="3" borderId="19"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0" borderId="0" xfId="0" applyFont="1" applyBorder="1"/>
    <xf numFmtId="0" fontId="7" fillId="2" borderId="3" xfId="0" applyFont="1" applyFill="1" applyBorder="1"/>
    <xf numFmtId="0" fontId="7" fillId="8" borderId="1" xfId="0" applyFont="1" applyFill="1" applyBorder="1" applyAlignment="1">
      <alignment horizontal="center" vertical="center" wrapText="1"/>
    </xf>
    <xf numFmtId="0" fontId="0" fillId="0" borderId="9" xfId="0" applyBorder="1" applyAlignment="1">
      <alignment vertical="center" wrapText="1"/>
    </xf>
    <xf numFmtId="0" fontId="0" fillId="2" borderId="10" xfId="0" applyFill="1" applyBorder="1" applyAlignment="1">
      <alignment vertical="center" wrapText="1"/>
    </xf>
    <xf numFmtId="0" fontId="0" fillId="2" borderId="9" xfId="0" applyFill="1" applyBorder="1" applyAlignment="1">
      <alignment vertical="center" wrapText="1"/>
    </xf>
    <xf numFmtId="0" fontId="0" fillId="2" borderId="3" xfId="0" applyFill="1" applyBorder="1" applyAlignment="1">
      <alignment vertical="center" wrapText="1"/>
    </xf>
    <xf numFmtId="0" fontId="0" fillId="0" borderId="10" xfId="0" applyBorder="1" applyAlignment="1">
      <alignment vertical="center"/>
    </xf>
    <xf numFmtId="0" fontId="0" fillId="2" borderId="3" xfId="0" applyFill="1" applyBorder="1" applyAlignment="1">
      <alignment vertical="center"/>
    </xf>
    <xf numFmtId="0" fontId="2" fillId="3" borderId="12" xfId="0" applyFont="1" applyFill="1" applyBorder="1" applyAlignment="1">
      <alignment vertical="center" wrapText="1"/>
    </xf>
    <xf numFmtId="0" fontId="0" fillId="0" borderId="0" xfId="0" applyBorder="1"/>
    <xf numFmtId="0" fontId="0" fillId="0" borderId="4" xfId="0" applyBorder="1" applyAlignment="1">
      <alignment horizontal="left" vertical="center" wrapText="1"/>
    </xf>
    <xf numFmtId="0" fontId="37" fillId="4" borderId="10" xfId="0" applyFont="1" applyFill="1" applyBorder="1" applyAlignment="1">
      <alignment vertical="center"/>
    </xf>
    <xf numFmtId="0" fontId="37" fillId="4" borderId="3" xfId="0" applyFont="1" applyFill="1" applyBorder="1" applyAlignment="1">
      <alignment vertical="center"/>
    </xf>
    <xf numFmtId="0" fontId="0" fillId="4" borderId="10" xfId="0" applyFill="1" applyBorder="1"/>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Alignment="1">
      <alignment wrapText="1"/>
    </xf>
    <xf numFmtId="0" fontId="7" fillId="2"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0" fillId="0" borderId="10" xfId="0" applyBorder="1" applyAlignment="1">
      <alignment vertical="center" wrapText="1"/>
    </xf>
    <xf numFmtId="0" fontId="7" fillId="0" borderId="1" xfId="0" applyFont="1" applyBorder="1" applyAlignment="1">
      <alignment horizontal="center" vertical="center"/>
    </xf>
    <xf numFmtId="0" fontId="7" fillId="0" borderId="1" xfId="0" applyFont="1" applyFill="1" applyBorder="1" applyAlignment="1">
      <alignment vertical="center" wrapText="1"/>
    </xf>
    <xf numFmtId="0" fontId="7" fillId="2" borderId="3" xfId="0" applyFont="1" applyFill="1" applyBorder="1" applyAlignment="1">
      <alignment horizontal="center"/>
    </xf>
    <xf numFmtId="0" fontId="0" fillId="0" borderId="20" xfId="0" applyBorder="1" applyAlignment="1">
      <alignment horizontal="center" vertical="center" wrapText="1"/>
    </xf>
    <xf numFmtId="0" fontId="60" fillId="0" borderId="1" xfId="2" applyFont="1" applyBorder="1" applyAlignment="1">
      <alignment horizontal="center" vertical="center" wrapText="1"/>
    </xf>
    <xf numFmtId="0" fontId="18" fillId="0" borderId="1" xfId="0" applyFont="1" applyBorder="1" applyAlignment="1">
      <alignment horizontal="center" vertical="center"/>
    </xf>
    <xf numFmtId="0" fontId="18" fillId="0" borderId="1" xfId="2" applyFont="1" applyBorder="1" applyAlignment="1">
      <alignment horizontal="center" vertical="center"/>
    </xf>
    <xf numFmtId="0" fontId="18" fillId="0" borderId="3" xfId="2" applyFont="1" applyBorder="1" applyAlignment="1">
      <alignment horizontal="left" vertical="center"/>
    </xf>
    <xf numFmtId="0" fontId="18" fillId="0" borderId="1" xfId="2" applyFont="1" applyBorder="1" applyAlignment="1">
      <alignment horizontal="left" vertical="center"/>
    </xf>
    <xf numFmtId="0" fontId="18" fillId="0" borderId="1" xfId="2" applyFont="1" applyFill="1" applyBorder="1" applyAlignment="1">
      <alignment horizontal="center" vertical="center"/>
    </xf>
    <xf numFmtId="0" fontId="0" fillId="4" borderId="1" xfId="0" applyFill="1" applyBorder="1" applyAlignment="1">
      <alignment vertical="center" wrapText="1"/>
    </xf>
    <xf numFmtId="0" fontId="1" fillId="0" borderId="0" xfId="0" applyFont="1" applyAlignment="1">
      <alignment horizontal="left" vertical="center" wrapText="1"/>
    </xf>
    <xf numFmtId="4" fontId="0" fillId="14" borderId="1" xfId="0" applyNumberFormat="1" applyFill="1" applyBorder="1"/>
    <xf numFmtId="0" fontId="2"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0" fillId="0" borderId="0" xfId="0" applyFont="1" applyBorder="1" applyAlignment="1">
      <alignment horizontal="left" vertical="center"/>
    </xf>
    <xf numFmtId="0" fontId="0" fillId="2" borderId="3" xfId="0" applyFont="1" applyFill="1" applyBorder="1" applyAlignment="1">
      <alignment wrapText="1"/>
    </xf>
    <xf numFmtId="0" fontId="0" fillId="4" borderId="1" xfId="0" applyNumberFormat="1" applyFont="1" applyFill="1" applyBorder="1" applyAlignment="1" applyProtection="1">
      <alignment horizontal="center" vertical="center" wrapText="1"/>
      <protection locked="0"/>
    </xf>
    <xf numFmtId="0" fontId="0" fillId="2" borderId="1" xfId="0" applyNumberFormat="1" applyFont="1" applyFill="1" applyBorder="1" applyAlignment="1" applyProtection="1">
      <alignment horizontal="center" vertical="center" wrapText="1"/>
      <protection locked="0"/>
    </xf>
    <xf numFmtId="0" fontId="16" fillId="0" borderId="18"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63" fillId="2" borderId="1" xfId="0" applyFont="1" applyFill="1" applyBorder="1" applyAlignment="1">
      <alignment horizontal="center" vertical="center" wrapText="1"/>
    </xf>
    <xf numFmtId="0" fontId="63" fillId="2" borderId="9" xfId="0" applyFont="1" applyFill="1" applyBorder="1" applyAlignment="1">
      <alignment horizontal="center" vertical="center" wrapText="1"/>
    </xf>
    <xf numFmtId="0" fontId="41" fillId="2" borderId="10" xfId="0" applyFont="1" applyFill="1" applyBorder="1" applyAlignment="1">
      <alignment horizontal="center" vertical="center" wrapText="1"/>
    </xf>
    <xf numFmtId="0" fontId="0" fillId="2" borderId="1" xfId="0" applyFont="1" applyFill="1" applyBorder="1" applyAlignment="1">
      <alignment vertical="center"/>
    </xf>
    <xf numFmtId="0" fontId="0" fillId="0" borderId="0" xfId="0" applyAlignment="1">
      <alignment vertical="center"/>
    </xf>
    <xf numFmtId="0" fontId="7" fillId="0" borderId="1" xfId="0" applyFont="1" applyBorder="1" applyAlignment="1">
      <alignment vertical="center" wrapText="1"/>
    </xf>
    <xf numFmtId="0" fontId="0" fillId="0" borderId="1" xfId="0" applyFill="1" applyBorder="1" applyAlignment="1">
      <alignment vertical="center" wrapText="1"/>
    </xf>
    <xf numFmtId="0" fontId="0" fillId="2" borderId="10" xfId="0" applyFont="1" applyFill="1" applyBorder="1" applyAlignment="1">
      <alignment vertical="center" wrapText="1"/>
    </xf>
    <xf numFmtId="2" fontId="1" fillId="2" borderId="1"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41"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2" borderId="10" xfId="0" applyFont="1" applyFill="1" applyBorder="1" applyAlignment="1">
      <alignment vertical="center"/>
    </xf>
    <xf numFmtId="0" fontId="0" fillId="2" borderId="3" xfId="0" applyFont="1" applyFill="1" applyBorder="1" applyAlignment="1">
      <alignment vertical="center"/>
    </xf>
    <xf numFmtId="0" fontId="53" fillId="2" borderId="1" xfId="0" applyFont="1" applyFill="1" applyBorder="1" applyAlignment="1">
      <alignment horizontal="center" vertical="center" wrapText="1"/>
    </xf>
    <xf numFmtId="0" fontId="1" fillId="0" borderId="0" xfId="0" applyFont="1" applyAlignment="1">
      <alignment horizontal="left" wrapText="1"/>
    </xf>
    <xf numFmtId="0" fontId="1" fillId="0" borderId="0" xfId="0" applyFont="1"/>
    <xf numFmtId="0" fontId="7" fillId="2" borderId="1" xfId="0" applyFont="1" applyFill="1" applyBorder="1" applyAlignment="1">
      <alignment horizontal="center" vertical="center" wrapText="1"/>
    </xf>
    <xf numFmtId="0" fontId="0" fillId="0" borderId="18" xfId="2" applyFont="1" applyFill="1" applyBorder="1" applyAlignment="1">
      <alignment horizontal="center" vertical="center" wrapText="1"/>
    </xf>
    <xf numFmtId="0" fontId="61" fillId="0" borderId="0" xfId="0" applyFont="1" applyFill="1" applyAlignment="1">
      <alignment horizontal="justify" vertical="center"/>
    </xf>
    <xf numFmtId="0" fontId="0" fillId="0" borderId="1" xfId="0" applyFill="1" applyBorder="1" applyAlignment="1">
      <alignment wrapText="1"/>
    </xf>
    <xf numFmtId="0" fontId="0" fillId="0" borderId="1" xfId="0" applyFill="1" applyBorder="1"/>
    <xf numFmtId="2" fontId="0" fillId="0" borderId="0" xfId="0" applyNumberFormat="1"/>
    <xf numFmtId="43" fontId="0" fillId="0" borderId="0" xfId="0" applyNumberFormat="1"/>
    <xf numFmtId="4" fontId="0" fillId="0" borderId="0" xfId="0" applyNumberFormat="1" applyFill="1" applyBorder="1"/>
    <xf numFmtId="0" fontId="37" fillId="4" borderId="9" xfId="0" applyFont="1" applyFill="1" applyBorder="1" applyAlignment="1">
      <alignment vertical="center"/>
    </xf>
    <xf numFmtId="0" fontId="0" fillId="2" borderId="10" xfId="0" applyFill="1" applyBorder="1" applyAlignment="1">
      <alignment vertical="center"/>
    </xf>
    <xf numFmtId="0" fontId="0" fillId="2" borderId="9" xfId="0" applyFill="1" applyBorder="1" applyAlignment="1">
      <alignment vertical="center"/>
    </xf>
    <xf numFmtId="164" fontId="32" fillId="0" borderId="1"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1" fillId="2" borderId="10" xfId="0" applyFont="1" applyFill="1" applyBorder="1" applyAlignment="1">
      <alignment vertical="center" wrapText="1"/>
    </xf>
    <xf numFmtId="4" fontId="0" fillId="14" borderId="10" xfId="0" applyNumberFormat="1" applyFill="1" applyBorder="1"/>
    <xf numFmtId="4" fontId="0" fillId="14" borderId="9" xfId="0" applyNumberFormat="1" applyFill="1" applyBorder="1"/>
    <xf numFmtId="0" fontId="0" fillId="11" borderId="11" xfId="0" applyFill="1" applyBorder="1" applyAlignment="1">
      <alignment horizontal="center" vertical="center"/>
    </xf>
    <xf numFmtId="0" fontId="0" fillId="12" borderId="22" xfId="0" applyFill="1" applyBorder="1" applyAlignment="1">
      <alignment horizontal="center" vertical="center" wrapText="1"/>
    </xf>
    <xf numFmtId="0" fontId="0" fillId="12" borderId="13" xfId="0" applyFill="1" applyBorder="1" applyAlignment="1">
      <alignment horizontal="center" vertical="center" wrapText="1"/>
    </xf>
    <xf numFmtId="0" fontId="0" fillId="13" borderId="23" xfId="0" applyFill="1" applyBorder="1" applyAlignment="1">
      <alignment horizontal="right" vertical="center"/>
    </xf>
    <xf numFmtId="4" fontId="0" fillId="8" borderId="24" xfId="0" applyNumberFormat="1" applyFill="1" applyBorder="1" applyAlignment="1">
      <alignment horizontal="right" vertical="center"/>
    </xf>
    <xf numFmtId="0" fontId="0" fillId="13" borderId="25" xfId="0" applyFill="1" applyBorder="1" applyAlignment="1">
      <alignment horizontal="right" vertical="center"/>
    </xf>
    <xf numFmtId="4" fontId="0" fillId="8" borderId="18" xfId="0" applyNumberFormat="1" applyFill="1" applyBorder="1" applyAlignment="1">
      <alignment horizontal="right" vertical="center"/>
    </xf>
    <xf numFmtId="0" fontId="0" fillId="13" borderId="26" xfId="0" applyFill="1" applyBorder="1" applyAlignment="1">
      <alignment horizontal="right" vertical="center"/>
    </xf>
    <xf numFmtId="4" fontId="0" fillId="8" borderId="27" xfId="0" applyNumberFormat="1" applyFill="1" applyBorder="1" applyAlignment="1">
      <alignment horizontal="right" vertical="center"/>
    </xf>
    <xf numFmtId="0" fontId="2" fillId="15" borderId="21" xfId="0" applyFont="1" applyFill="1" applyBorder="1" applyAlignment="1">
      <alignment horizontal="right" vertical="center"/>
    </xf>
    <xf numFmtId="4" fontId="0" fillId="15" borderId="22" xfId="0" applyNumberFormat="1" applyFill="1" applyBorder="1"/>
    <xf numFmtId="4" fontId="0" fillId="15" borderId="13" xfId="0" applyNumberFormat="1" applyFill="1" applyBorder="1"/>
    <xf numFmtId="0" fontId="62" fillId="0" borderId="7"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7" xfId="0" applyFont="1" applyBorder="1" applyAlignment="1">
      <alignment horizontal="center" vertical="center"/>
    </xf>
    <xf numFmtId="0" fontId="0" fillId="0" borderId="9" xfId="0" applyFont="1" applyBorder="1" applyAlignment="1">
      <alignment horizontal="center" vertical="center"/>
    </xf>
    <xf numFmtId="0" fontId="23" fillId="0" borderId="10"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7"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9" xfId="0" applyFont="1" applyBorder="1" applyAlignment="1">
      <alignment horizontal="center" vertical="center" wrapText="1"/>
    </xf>
    <xf numFmtId="0" fontId="0" fillId="4"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2" borderId="10" xfId="0" applyFont="1" applyFill="1" applyBorder="1" applyAlignment="1">
      <alignment vertical="top" wrapText="1"/>
    </xf>
    <xf numFmtId="0" fontId="15" fillId="2" borderId="9" xfId="0" applyFont="1" applyFill="1" applyBorder="1" applyAlignment="1">
      <alignment vertical="top" wrapText="1"/>
    </xf>
    <xf numFmtId="0" fontId="7" fillId="0" borderId="17" xfId="0" applyFont="1" applyFill="1" applyBorder="1" applyAlignment="1">
      <alignment horizontal="center" vertical="center" wrapText="1"/>
    </xf>
    <xf numFmtId="0" fontId="7" fillId="0" borderId="14" xfId="0" applyFont="1" applyFill="1" applyBorder="1" applyAlignment="1">
      <alignment horizontal="left" vertical="center" wrapText="1"/>
    </xf>
    <xf numFmtId="0" fontId="7" fillId="0" borderId="1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9" xfId="0" applyFont="1" applyBorder="1" applyAlignment="1">
      <alignment horizontal="center" vertical="center" wrapText="1"/>
    </xf>
    <xf numFmtId="0" fontId="0" fillId="0" borderId="28" xfId="0" applyBorder="1" applyAlignment="1">
      <alignment horizontal="center" wrapText="1"/>
    </xf>
    <xf numFmtId="0" fontId="1" fillId="4" borderId="1" xfId="0" applyFont="1" applyFill="1" applyBorder="1" applyAlignment="1">
      <alignment horizontal="center" vertical="center"/>
    </xf>
    <xf numFmtId="0" fontId="41" fillId="4" borderId="1" xfId="0" applyFont="1" applyFill="1" applyBorder="1" applyAlignment="1">
      <alignment horizontal="center" vertical="center" wrapText="1"/>
    </xf>
    <xf numFmtId="4" fontId="1" fillId="4" borderId="1" xfId="0" applyNumberFormat="1" applyFont="1" applyFill="1" applyBorder="1" applyAlignment="1">
      <alignment horizontal="center" vertical="center"/>
    </xf>
    <xf numFmtId="0" fontId="1" fillId="4" borderId="1" xfId="0" applyFont="1" applyFill="1" applyBorder="1" applyAlignment="1">
      <alignment vertical="center" wrapText="1"/>
    </xf>
    <xf numFmtId="0" fontId="1" fillId="4" borderId="10" xfId="0" applyFont="1" applyFill="1" applyBorder="1" applyAlignment="1">
      <alignment horizontal="center" vertical="center"/>
    </xf>
    <xf numFmtId="0" fontId="0" fillId="4" borderId="9"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28" xfId="0" applyFont="1" applyFill="1" applyBorder="1" applyAlignment="1">
      <alignment horizontal="center" vertical="center" wrapText="1"/>
    </xf>
    <xf numFmtId="4" fontId="0" fillId="0" borderId="18" xfId="0" applyNumberFormat="1" applyFill="1" applyBorder="1" applyAlignment="1">
      <alignment horizontal="right" vertical="center"/>
    </xf>
    <xf numFmtId="0" fontId="6" fillId="0" borderId="0" xfId="0" applyFont="1" applyAlignment="1">
      <alignment horizontal="center"/>
    </xf>
    <xf numFmtId="0" fontId="0" fillId="0" borderId="0" xfId="0" applyFont="1" applyAlignment="1">
      <alignment horizontal="center"/>
    </xf>
    <xf numFmtId="0" fontId="2" fillId="0" borderId="1" xfId="0" applyFont="1" applyBorder="1" applyAlignment="1">
      <alignment horizontal="center" wrapText="1"/>
    </xf>
    <xf numFmtId="0" fontId="0" fillId="0" borderId="0" xfId="0" applyAlignment="1">
      <alignment horizontal="center" vertical="center"/>
    </xf>
    <xf numFmtId="0" fontId="9" fillId="0" borderId="0" xfId="3" applyAlignment="1">
      <alignment horizontal="center" vertical="center" wrapText="1"/>
    </xf>
    <xf numFmtId="0" fontId="0" fillId="2" borderId="1" xfId="0" applyNumberFormat="1" applyFill="1" applyBorder="1" applyAlignment="1" applyProtection="1">
      <alignment horizontal="left" vertical="center" wrapText="1"/>
      <protection locked="0"/>
    </xf>
    <xf numFmtId="0" fontId="0" fillId="2" borderId="1"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horizontal="left" vertical="center" wrapText="1"/>
      <protection locked="0"/>
    </xf>
    <xf numFmtId="0" fontId="0" fillId="2" borderId="2" xfId="0" applyNumberFormat="1" applyFill="1" applyBorder="1" applyAlignment="1" applyProtection="1">
      <alignment horizontal="left" vertical="center" wrapText="1"/>
      <protection locked="0"/>
    </xf>
    <xf numFmtId="0" fontId="0" fillId="2" borderId="6" xfId="0" applyNumberFormat="1" applyFont="1" applyFill="1" applyBorder="1" applyAlignment="1" applyProtection="1">
      <alignment horizontal="left" vertical="center" wrapText="1"/>
      <protection locked="0"/>
    </xf>
    <xf numFmtId="0" fontId="7" fillId="2" borderId="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25" fillId="0" borderId="0" xfId="0" applyFont="1" applyBorder="1" applyAlignment="1">
      <alignment horizontal="center"/>
    </xf>
    <xf numFmtId="0" fontId="27" fillId="7" borderId="2" xfId="0" applyFont="1" applyFill="1" applyBorder="1" applyAlignment="1">
      <alignment horizontal="left" vertical="center" wrapText="1"/>
    </xf>
    <xf numFmtId="0" fontId="27" fillId="7" borderId="6" xfId="0" applyFont="1" applyFill="1" applyBorder="1" applyAlignment="1">
      <alignment horizontal="left" vertical="center" wrapText="1"/>
    </xf>
    <xf numFmtId="0" fontId="27" fillId="7" borderId="3" xfId="0" applyFont="1" applyFill="1" applyBorder="1" applyAlignment="1">
      <alignment horizontal="left" vertical="center" wrapText="1"/>
    </xf>
    <xf numFmtId="0" fontId="23" fillId="7" borderId="2" xfId="0" applyFont="1" applyFill="1" applyBorder="1" applyAlignment="1">
      <alignment horizontal="left" vertical="center" wrapText="1"/>
    </xf>
    <xf numFmtId="0" fontId="23" fillId="7" borderId="6" xfId="0" applyFont="1" applyFill="1" applyBorder="1" applyAlignment="1">
      <alignment horizontal="left" vertical="center" wrapText="1"/>
    </xf>
    <xf numFmtId="0" fontId="23" fillId="7" borderId="3"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1" fillId="0" borderId="0" xfId="0" applyFont="1" applyFill="1" applyBorder="1" applyAlignment="1">
      <alignment horizontal="center" vertical="center"/>
    </xf>
    <xf numFmtId="0" fontId="6" fillId="0" borderId="0" xfId="0" applyFont="1" applyFill="1" applyBorder="1" applyAlignment="1">
      <alignment horizontal="center"/>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6"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49" fontId="7" fillId="2" borderId="2" xfId="0" applyNumberFormat="1" applyFont="1" applyFill="1" applyBorder="1" applyAlignment="1">
      <alignment horizontal="left" vertical="center" wrapText="1"/>
    </xf>
    <xf numFmtId="49" fontId="7" fillId="2" borderId="6" xfId="0" applyNumberFormat="1" applyFont="1" applyFill="1" applyBorder="1" applyAlignment="1">
      <alignment horizontal="left" vertical="center" wrapText="1"/>
    </xf>
    <xf numFmtId="0" fontId="7" fillId="2" borderId="2"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0" fontId="6" fillId="0" borderId="1" xfId="6" applyFont="1" applyFill="1" applyBorder="1" applyAlignment="1">
      <alignment horizontal="center" vertical="center" wrapText="1"/>
    </xf>
    <xf numFmtId="2" fontId="7" fillId="0" borderId="10" xfId="0" applyNumberFormat="1" applyFont="1" applyBorder="1" applyAlignment="1">
      <alignment horizontal="center" vertical="center" wrapText="1"/>
    </xf>
    <xf numFmtId="2" fontId="7" fillId="0" borderId="9" xfId="0" applyNumberFormat="1" applyFont="1" applyBorder="1" applyAlignment="1">
      <alignment horizontal="center" vertical="center" wrapText="1"/>
    </xf>
    <xf numFmtId="164" fontId="7" fillId="0" borderId="10" xfId="0" applyNumberFormat="1" applyFont="1" applyBorder="1" applyAlignment="1">
      <alignment horizontal="center" vertical="center" wrapText="1"/>
    </xf>
    <xf numFmtId="164" fontId="7" fillId="0" borderId="9"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4" borderId="10"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4" fontId="0" fillId="0" borderId="1" xfId="0" applyNumberFormat="1" applyBorder="1" applyAlignment="1">
      <alignment horizontal="center" vertical="center" wrapText="1"/>
    </xf>
    <xf numFmtId="0" fontId="7" fillId="2"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9" xfId="0" applyFill="1" applyBorder="1" applyAlignment="1">
      <alignment horizontal="center" vertical="center" wrapText="1"/>
    </xf>
    <xf numFmtId="0" fontId="0" fillId="0" borderId="8" xfId="0" applyBorder="1" applyAlignment="1">
      <alignment horizontal="center" wrapText="1"/>
    </xf>
    <xf numFmtId="0" fontId="7" fillId="2" borderId="1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2" borderId="1" xfId="0" applyFill="1" applyBorder="1" applyAlignment="1">
      <alignment horizontal="center" vertical="center" wrapText="1"/>
    </xf>
    <xf numFmtId="0" fontId="43" fillId="0" borderId="0" xfId="0" applyFont="1" applyAlignment="1">
      <alignment horizontal="center" wrapText="1"/>
    </xf>
    <xf numFmtId="0" fontId="7" fillId="4" borderId="1" xfId="0" applyFont="1" applyFill="1" applyBorder="1" applyAlignment="1">
      <alignment horizontal="left" vertical="center"/>
    </xf>
    <xf numFmtId="0" fontId="6" fillId="0" borderId="1" xfId="0" applyFont="1" applyBorder="1" applyAlignment="1">
      <alignment horizontal="center" vertical="center"/>
    </xf>
    <xf numFmtId="0" fontId="32" fillId="0" borderId="1" xfId="0" applyFont="1" applyBorder="1" applyAlignment="1">
      <alignment horizontal="center" vertical="center" wrapText="1"/>
    </xf>
    <xf numFmtId="0" fontId="16" fillId="2" borderId="6"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7" fillId="0" borderId="6" xfId="0" applyFont="1" applyBorder="1" applyAlignment="1">
      <alignment horizontal="left" vertical="center" wrapText="1"/>
    </xf>
    <xf numFmtId="0" fontId="7" fillId="4" borderId="4" xfId="0" applyFont="1" applyFill="1" applyBorder="1" applyAlignment="1">
      <alignment horizontal="left" vertical="center" wrapText="1"/>
    </xf>
  </cellXfs>
  <cellStyles count="7">
    <cellStyle name="Dziesiętny 2" xfId="4"/>
    <cellStyle name="Hiperłącze" xfId="3" builtinId="8"/>
    <cellStyle name="Hiperłącze 2" xfId="5"/>
    <cellStyle name="Normalny" xfId="0" builtinId="0"/>
    <cellStyle name="Normalny 2" xfId="1"/>
    <cellStyle name="Normalny 2 2" xfId="6"/>
    <cellStyle name="Normalny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A10" zoomScale="60" zoomScaleNormal="60" workbookViewId="0">
      <selection activeCell="A16" sqref="A16:A18"/>
    </sheetView>
  </sheetViews>
  <sheetFormatPr defaultRowHeight="15"/>
  <cols>
    <col min="1" max="1" width="4.7109375" bestFit="1" customWidth="1"/>
    <col min="2" max="2" width="9.7109375" bestFit="1" customWidth="1"/>
    <col min="3" max="3" width="10" bestFit="1" customWidth="1"/>
    <col min="4" max="4" width="8.85546875" bestFit="1" customWidth="1"/>
    <col min="5" max="5" width="40.85546875" customWidth="1"/>
    <col min="6" max="6" width="57.85546875" bestFit="1" customWidth="1"/>
    <col min="7" max="7" width="35.28515625" bestFit="1" customWidth="1"/>
    <col min="8" max="8" width="28.140625" bestFit="1" customWidth="1"/>
    <col min="9" max="9" width="34.5703125" customWidth="1"/>
    <col min="10" max="10" width="26" bestFit="1" customWidth="1"/>
    <col min="11" max="11" width="19.140625" bestFit="1" customWidth="1"/>
    <col min="12" max="12" width="59.7109375" customWidth="1"/>
    <col min="13" max="13" width="26.85546875" customWidth="1"/>
  </cols>
  <sheetData>
    <row r="1" spans="1:13">
      <c r="A1" s="76"/>
      <c r="B1" s="394"/>
      <c r="C1" s="394"/>
      <c r="D1" s="394"/>
      <c r="E1" s="394"/>
      <c r="F1" s="76"/>
      <c r="G1" s="76"/>
      <c r="H1" s="76"/>
      <c r="I1" s="76"/>
      <c r="J1" s="76"/>
      <c r="K1" s="76"/>
      <c r="L1" s="76"/>
    </row>
    <row r="2" spans="1:13" ht="23.25">
      <c r="A2" s="485" t="s">
        <v>47</v>
      </c>
      <c r="B2" s="486"/>
      <c r="C2" s="486"/>
      <c r="D2" s="486"/>
      <c r="E2" s="486"/>
      <c r="F2" s="486"/>
      <c r="G2" s="486"/>
      <c r="H2" s="486"/>
      <c r="I2" s="486"/>
      <c r="J2" s="486"/>
      <c r="K2" s="486"/>
      <c r="L2" s="76"/>
    </row>
    <row r="3" spans="1:13">
      <c r="A3" s="76"/>
      <c r="B3" s="76"/>
      <c r="C3" s="76"/>
      <c r="D3" s="76"/>
      <c r="E3" s="76"/>
      <c r="F3" s="76"/>
      <c r="G3" s="76"/>
      <c r="H3" s="76"/>
      <c r="I3" s="76"/>
      <c r="J3" s="76"/>
      <c r="K3" s="76"/>
      <c r="L3" s="76"/>
    </row>
    <row r="4" spans="1:13" ht="30">
      <c r="A4" s="24" t="s">
        <v>0</v>
      </c>
      <c r="B4" s="390" t="s">
        <v>48</v>
      </c>
      <c r="C4" s="390" t="s">
        <v>1</v>
      </c>
      <c r="D4" s="24" t="s">
        <v>2</v>
      </c>
      <c r="E4" s="24" t="s">
        <v>4</v>
      </c>
      <c r="F4" s="24" t="s">
        <v>5</v>
      </c>
      <c r="G4" s="24" t="s">
        <v>15</v>
      </c>
      <c r="H4" s="24" t="s">
        <v>6</v>
      </c>
      <c r="I4" s="390" t="s">
        <v>49</v>
      </c>
      <c r="J4" s="24" t="s">
        <v>50</v>
      </c>
      <c r="K4" s="24" t="s">
        <v>3</v>
      </c>
      <c r="L4" s="24" t="s">
        <v>1102</v>
      </c>
    </row>
    <row r="5" spans="1:13" ht="120">
      <c r="A5" s="18">
        <v>1</v>
      </c>
      <c r="B5" s="396">
        <v>10</v>
      </c>
      <c r="C5" s="17">
        <v>4</v>
      </c>
      <c r="D5" s="17" t="s">
        <v>11</v>
      </c>
      <c r="E5" s="18" t="s">
        <v>51</v>
      </c>
      <c r="F5" s="82" t="s">
        <v>52</v>
      </c>
      <c r="G5" s="82" t="s">
        <v>53</v>
      </c>
      <c r="H5" s="82" t="s">
        <v>54</v>
      </c>
      <c r="I5" s="82" t="s">
        <v>55</v>
      </c>
      <c r="J5" s="5">
        <v>33000</v>
      </c>
      <c r="K5" s="82" t="s">
        <v>28</v>
      </c>
      <c r="L5" s="321" t="s">
        <v>1103</v>
      </c>
    </row>
    <row r="6" spans="1:13" ht="120">
      <c r="A6" s="18"/>
      <c r="B6" s="397">
        <v>10</v>
      </c>
      <c r="C6" s="25">
        <v>4</v>
      </c>
      <c r="D6" s="25" t="s">
        <v>11</v>
      </c>
      <c r="E6" s="25" t="s">
        <v>51</v>
      </c>
      <c r="F6" s="391" t="s">
        <v>52</v>
      </c>
      <c r="G6" s="391" t="s">
        <v>53</v>
      </c>
      <c r="H6" s="391" t="s">
        <v>54</v>
      </c>
      <c r="I6" s="391" t="s">
        <v>55</v>
      </c>
      <c r="J6" s="246">
        <v>32000</v>
      </c>
      <c r="K6" s="391" t="s">
        <v>28</v>
      </c>
      <c r="L6" s="322" t="s">
        <v>1103</v>
      </c>
    </row>
    <row r="7" spans="1:13" ht="18.75">
      <c r="A7" s="18"/>
      <c r="B7" s="490" t="s">
        <v>1319</v>
      </c>
      <c r="C7" s="491"/>
      <c r="D7" s="491"/>
      <c r="E7" s="491"/>
      <c r="F7" s="491"/>
      <c r="G7" s="491"/>
      <c r="H7" s="491"/>
      <c r="I7" s="491"/>
      <c r="J7" s="491"/>
      <c r="K7" s="492"/>
      <c r="L7" s="323"/>
    </row>
    <row r="8" spans="1:13" ht="120">
      <c r="A8" s="18">
        <v>2</v>
      </c>
      <c r="B8" s="396">
        <v>10</v>
      </c>
      <c r="C8" s="17">
        <v>4</v>
      </c>
      <c r="D8" s="17" t="s">
        <v>12</v>
      </c>
      <c r="E8" s="26" t="s">
        <v>56</v>
      </c>
      <c r="F8" s="82" t="s">
        <v>57</v>
      </c>
      <c r="G8" s="82" t="s">
        <v>58</v>
      </c>
      <c r="H8" s="82" t="s">
        <v>59</v>
      </c>
      <c r="I8" s="82" t="s">
        <v>60</v>
      </c>
      <c r="J8" s="5">
        <v>28500</v>
      </c>
      <c r="K8" s="82" t="s">
        <v>28</v>
      </c>
      <c r="L8" s="321" t="s">
        <v>1104</v>
      </c>
    </row>
    <row r="9" spans="1:13" ht="120">
      <c r="A9" s="18">
        <v>3</v>
      </c>
      <c r="B9" s="396">
        <v>10</v>
      </c>
      <c r="C9" s="17">
        <v>4</v>
      </c>
      <c r="D9" s="17" t="s">
        <v>12</v>
      </c>
      <c r="E9" s="82" t="s">
        <v>61</v>
      </c>
      <c r="F9" s="82" t="s">
        <v>62</v>
      </c>
      <c r="G9" s="82" t="s">
        <v>63</v>
      </c>
      <c r="H9" s="82" t="s">
        <v>64</v>
      </c>
      <c r="I9" s="82" t="s">
        <v>65</v>
      </c>
      <c r="J9" s="5">
        <v>40000</v>
      </c>
      <c r="K9" s="82" t="s">
        <v>28</v>
      </c>
      <c r="L9" s="321" t="s">
        <v>1105</v>
      </c>
    </row>
    <row r="10" spans="1:13" ht="120">
      <c r="A10" s="450">
        <v>4</v>
      </c>
      <c r="B10" s="396">
        <v>10</v>
      </c>
      <c r="C10" s="17">
        <v>4</v>
      </c>
      <c r="D10" s="17" t="s">
        <v>12</v>
      </c>
      <c r="E10" s="82" t="s">
        <v>66</v>
      </c>
      <c r="F10" s="82" t="s">
        <v>67</v>
      </c>
      <c r="G10" s="82" t="s">
        <v>68</v>
      </c>
      <c r="H10" s="82" t="s">
        <v>69</v>
      </c>
      <c r="I10" s="82" t="s">
        <v>70</v>
      </c>
      <c r="J10" s="5">
        <v>20000</v>
      </c>
      <c r="K10" s="82" t="s">
        <v>28</v>
      </c>
      <c r="L10" s="295" t="s">
        <v>1106</v>
      </c>
      <c r="M10" s="449"/>
    </row>
    <row r="11" spans="1:13" ht="120">
      <c r="A11" s="451"/>
      <c r="B11" s="397">
        <v>10</v>
      </c>
      <c r="C11" s="27">
        <v>4</v>
      </c>
      <c r="D11" s="27" t="s">
        <v>12</v>
      </c>
      <c r="E11" s="392" t="s">
        <v>71</v>
      </c>
      <c r="F11" s="391" t="s">
        <v>72</v>
      </c>
      <c r="G11" s="392" t="s">
        <v>73</v>
      </c>
      <c r="H11" s="391" t="s">
        <v>69</v>
      </c>
      <c r="I11" s="392" t="s">
        <v>74</v>
      </c>
      <c r="J11" s="11">
        <v>20000</v>
      </c>
      <c r="K11" s="391" t="s">
        <v>28</v>
      </c>
      <c r="L11" s="417" t="s">
        <v>1106</v>
      </c>
    </row>
    <row r="12" spans="1:13" ht="69.75" customHeight="1">
      <c r="A12" s="452"/>
      <c r="B12" s="493" t="s">
        <v>1320</v>
      </c>
      <c r="C12" s="494"/>
      <c r="D12" s="494"/>
      <c r="E12" s="494"/>
      <c r="F12" s="494"/>
      <c r="G12" s="494"/>
      <c r="H12" s="494"/>
      <c r="I12" s="494"/>
      <c r="J12" s="494"/>
      <c r="K12" s="494"/>
      <c r="L12" s="51"/>
    </row>
    <row r="13" spans="1:13" ht="120">
      <c r="A13" s="450">
        <v>5</v>
      </c>
      <c r="B13" s="396">
        <v>10</v>
      </c>
      <c r="C13" s="17">
        <v>4</v>
      </c>
      <c r="D13" s="17" t="s">
        <v>12</v>
      </c>
      <c r="E13" s="82" t="s">
        <v>75</v>
      </c>
      <c r="F13" s="82" t="s">
        <v>76</v>
      </c>
      <c r="G13" s="82" t="s">
        <v>77</v>
      </c>
      <c r="H13" s="82" t="s">
        <v>78</v>
      </c>
      <c r="I13" s="82" t="s">
        <v>79</v>
      </c>
      <c r="J13" s="5">
        <v>20000</v>
      </c>
      <c r="K13" s="82" t="s">
        <v>28</v>
      </c>
      <c r="L13" s="295" t="s">
        <v>1107</v>
      </c>
    </row>
    <row r="14" spans="1:13" ht="120">
      <c r="A14" s="451"/>
      <c r="B14" s="397">
        <v>10</v>
      </c>
      <c r="C14" s="25">
        <v>4</v>
      </c>
      <c r="D14" s="25" t="s">
        <v>12</v>
      </c>
      <c r="E14" s="392" t="s">
        <v>80</v>
      </c>
      <c r="F14" s="391" t="s">
        <v>76</v>
      </c>
      <c r="G14" s="392" t="s">
        <v>81</v>
      </c>
      <c r="H14" s="391" t="s">
        <v>78</v>
      </c>
      <c r="I14" s="392" t="s">
        <v>82</v>
      </c>
      <c r="J14" s="246">
        <v>12007</v>
      </c>
      <c r="K14" s="391" t="s">
        <v>28</v>
      </c>
      <c r="L14" s="391" t="s">
        <v>1107</v>
      </c>
    </row>
    <row r="15" spans="1:13" ht="66.75" customHeight="1">
      <c r="A15" s="452"/>
      <c r="B15" s="493" t="s">
        <v>1321</v>
      </c>
      <c r="C15" s="494"/>
      <c r="D15" s="494"/>
      <c r="E15" s="494"/>
      <c r="F15" s="494"/>
      <c r="G15" s="494"/>
      <c r="H15" s="494"/>
      <c r="I15" s="494"/>
      <c r="J15" s="494"/>
      <c r="K15" s="494"/>
      <c r="L15" s="51"/>
    </row>
    <row r="16" spans="1:13" ht="105">
      <c r="A16" s="450">
        <v>6</v>
      </c>
      <c r="B16" s="4">
        <v>13</v>
      </c>
      <c r="C16" s="17">
        <v>5</v>
      </c>
      <c r="D16" s="17" t="s">
        <v>8</v>
      </c>
      <c r="E16" s="82" t="s">
        <v>83</v>
      </c>
      <c r="F16" s="82" t="s">
        <v>84</v>
      </c>
      <c r="G16" s="82" t="s">
        <v>85</v>
      </c>
      <c r="H16" s="82" t="s">
        <v>86</v>
      </c>
      <c r="I16" s="82" t="s">
        <v>87</v>
      </c>
      <c r="J16" s="23">
        <v>69500</v>
      </c>
      <c r="K16" s="82" t="s">
        <v>28</v>
      </c>
      <c r="L16" s="398" t="s">
        <v>1108</v>
      </c>
    </row>
    <row r="17" spans="1:12" ht="115.5" customHeight="1">
      <c r="A17" s="451"/>
      <c r="B17" s="391">
        <v>13</v>
      </c>
      <c r="C17" s="25">
        <v>5</v>
      </c>
      <c r="D17" s="25" t="s">
        <v>8</v>
      </c>
      <c r="E17" s="391" t="s">
        <v>83</v>
      </c>
      <c r="F17" s="391" t="s">
        <v>84</v>
      </c>
      <c r="G17" s="391" t="s">
        <v>85</v>
      </c>
      <c r="H17" s="391" t="s">
        <v>86</v>
      </c>
      <c r="I17" s="392" t="s">
        <v>88</v>
      </c>
      <c r="J17" s="246">
        <v>67041</v>
      </c>
      <c r="K17" s="391" t="s">
        <v>28</v>
      </c>
      <c r="L17" s="399" t="s">
        <v>1108</v>
      </c>
    </row>
    <row r="18" spans="1:12" ht="29.25" customHeight="1">
      <c r="A18" s="452"/>
      <c r="B18" s="495" t="s">
        <v>1322</v>
      </c>
      <c r="C18" s="496"/>
      <c r="D18" s="496"/>
      <c r="E18" s="496"/>
      <c r="F18" s="496"/>
      <c r="G18" s="496"/>
      <c r="H18" s="496"/>
      <c r="I18" s="496"/>
      <c r="J18" s="496"/>
      <c r="K18" s="496"/>
      <c r="L18" s="395"/>
    </row>
    <row r="19" spans="1:12">
      <c r="A19" s="76"/>
      <c r="B19" s="76"/>
      <c r="C19" s="76"/>
      <c r="D19" s="76"/>
      <c r="E19" s="76"/>
      <c r="F19" s="76"/>
      <c r="G19" s="76"/>
      <c r="H19" s="487" t="s">
        <v>89</v>
      </c>
      <c r="I19" s="487"/>
      <c r="J19" s="22">
        <f>J16+J13+J10+J9+J8+J5</f>
        <v>211000</v>
      </c>
      <c r="K19" s="76"/>
      <c r="L19" s="76"/>
    </row>
    <row r="20" spans="1:12">
      <c r="A20" s="76"/>
      <c r="B20" s="76"/>
      <c r="C20" s="76"/>
      <c r="D20" s="76"/>
      <c r="E20" s="76"/>
      <c r="F20" s="76"/>
      <c r="G20" s="76"/>
      <c r="H20" s="487" t="s">
        <v>90</v>
      </c>
      <c r="I20" s="487"/>
      <c r="J20" s="19">
        <f>J17+J14+J11+J9+J8+J6</f>
        <v>199548</v>
      </c>
      <c r="K20" s="76"/>
      <c r="L20" s="76"/>
    </row>
    <row r="22" spans="1:12">
      <c r="J22" s="422"/>
    </row>
    <row r="23" spans="1:12">
      <c r="C23" s="488"/>
      <c r="D23" s="488"/>
      <c r="I23" s="20"/>
      <c r="J23" s="248"/>
      <c r="K23" s="20"/>
    </row>
    <row r="24" spans="1:12">
      <c r="C24" s="488"/>
      <c r="D24" s="488"/>
      <c r="I24" s="20"/>
      <c r="J24" s="20"/>
      <c r="K24" s="20"/>
    </row>
    <row r="25" spans="1:12">
      <c r="C25" s="489"/>
      <c r="D25" s="489"/>
      <c r="I25" s="20"/>
      <c r="J25" s="20"/>
      <c r="K25" s="20"/>
    </row>
    <row r="26" spans="1:12">
      <c r="I26" s="20"/>
      <c r="J26" s="20"/>
      <c r="K26" s="20"/>
    </row>
    <row r="27" spans="1:12">
      <c r="I27" s="20"/>
      <c r="J27" s="20"/>
      <c r="K27" s="20"/>
    </row>
  </sheetData>
  <mergeCells count="10">
    <mergeCell ref="C25:D25"/>
    <mergeCell ref="B7:K7"/>
    <mergeCell ref="B12:K12"/>
    <mergeCell ref="B15:K15"/>
    <mergeCell ref="B18:K18"/>
    <mergeCell ref="A2:K2"/>
    <mergeCell ref="H19:I19"/>
    <mergeCell ref="H20:I20"/>
    <mergeCell ref="C23:D23"/>
    <mergeCell ref="C24:D24"/>
  </mergeCells>
  <dataValidations count="1">
    <dataValidation type="list" allowBlank="1" showInputMessage="1" showErrorMessage="1" sqref="C5:D6 C8:D11 C13:D14 C16:D17">
      <formula1>#REF!</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
  <sheetViews>
    <sheetView workbookViewId="0">
      <selection activeCell="F7" sqref="F7"/>
    </sheetView>
  </sheetViews>
  <sheetFormatPr defaultRowHeight="15"/>
  <cols>
    <col min="3" max="3" width="48.42578125" customWidth="1"/>
    <col min="4" max="4" width="11.28515625" customWidth="1"/>
    <col min="5" max="5" width="42.140625" customWidth="1"/>
    <col min="6" max="6" width="43.85546875" customWidth="1"/>
    <col min="7" max="7" width="78.5703125" customWidth="1"/>
  </cols>
  <sheetData>
    <row r="1" spans="2:7" s="79" customFormat="1"/>
    <row r="2" spans="2:7" s="79" customFormat="1" ht="75">
      <c r="B2" s="237" t="s">
        <v>939</v>
      </c>
      <c r="C2" s="238" t="s">
        <v>940</v>
      </c>
      <c r="D2" s="238" t="s">
        <v>941</v>
      </c>
      <c r="E2" s="238" t="s">
        <v>942</v>
      </c>
      <c r="F2" s="237" t="s">
        <v>943</v>
      </c>
      <c r="G2" s="237" t="s">
        <v>944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A7" zoomScale="70" zoomScaleNormal="70" workbookViewId="0">
      <selection activeCell="A20" sqref="A20:A21"/>
    </sheetView>
  </sheetViews>
  <sheetFormatPr defaultRowHeight="15"/>
  <cols>
    <col min="1" max="1" width="9.7109375" customWidth="1"/>
    <col min="2" max="2" width="9.28515625" customWidth="1"/>
    <col min="3" max="3" width="9.5703125" bestFit="1" customWidth="1"/>
    <col min="4" max="4" width="8.85546875" bestFit="1" customWidth="1"/>
    <col min="5" max="5" width="31" customWidth="1"/>
    <col min="6" max="6" width="31.140625" customWidth="1"/>
    <col min="7" max="7" width="37.140625" customWidth="1"/>
    <col min="8" max="8" width="32.42578125" customWidth="1"/>
    <col min="9" max="9" width="23.85546875" customWidth="1"/>
    <col min="10" max="11" width="22" customWidth="1"/>
    <col min="12" max="12" width="59.7109375" style="404" customWidth="1"/>
  </cols>
  <sheetData>
    <row r="1" spans="1:12">
      <c r="A1" s="28"/>
      <c r="B1" s="28"/>
      <c r="C1" s="28"/>
      <c r="D1" s="28"/>
      <c r="E1" s="28"/>
      <c r="F1" s="28"/>
      <c r="G1" s="28"/>
      <c r="H1" s="28"/>
      <c r="I1" s="28"/>
      <c r="J1" s="28"/>
      <c r="K1" s="28"/>
    </row>
    <row r="2" spans="1:12" ht="23.25">
      <c r="A2" s="514" t="s">
        <v>138</v>
      </c>
      <c r="B2" s="514"/>
      <c r="C2" s="514"/>
      <c r="D2" s="514"/>
      <c r="E2" s="514"/>
      <c r="F2" s="514"/>
      <c r="G2" s="514"/>
      <c r="H2" s="514"/>
      <c r="I2" s="514"/>
      <c r="J2" s="514"/>
      <c r="K2" s="514"/>
    </row>
    <row r="3" spans="1:12" ht="15.75" thickBot="1"/>
    <row r="4" spans="1:12" ht="30.75" thickBot="1">
      <c r="A4" s="54" t="s">
        <v>0</v>
      </c>
      <c r="B4" s="55" t="s">
        <v>14</v>
      </c>
      <c r="C4" s="55" t="s">
        <v>1</v>
      </c>
      <c r="D4" s="55" t="s">
        <v>2</v>
      </c>
      <c r="E4" s="55" t="s">
        <v>4</v>
      </c>
      <c r="F4" s="55" t="s">
        <v>5</v>
      </c>
      <c r="G4" s="55" t="s">
        <v>15</v>
      </c>
      <c r="H4" s="55" t="s">
        <v>6</v>
      </c>
      <c r="I4" s="55" t="s">
        <v>7</v>
      </c>
      <c r="J4" s="54" t="s">
        <v>16</v>
      </c>
      <c r="K4" s="56" t="s">
        <v>3</v>
      </c>
      <c r="L4" s="352" t="s">
        <v>1102</v>
      </c>
    </row>
    <row r="5" spans="1:12" ht="75">
      <c r="A5" s="57">
        <v>1</v>
      </c>
      <c r="B5" s="58">
        <v>10</v>
      </c>
      <c r="C5" s="58">
        <v>4</v>
      </c>
      <c r="D5" s="58" t="s">
        <v>8</v>
      </c>
      <c r="E5" s="57" t="s">
        <v>139</v>
      </c>
      <c r="F5" s="57" t="s">
        <v>140</v>
      </c>
      <c r="G5" s="57" t="s">
        <v>141</v>
      </c>
      <c r="H5" s="57" t="s">
        <v>142</v>
      </c>
      <c r="I5" s="57" t="s">
        <v>143</v>
      </c>
      <c r="J5" s="59">
        <v>534200</v>
      </c>
      <c r="K5" s="57" t="s">
        <v>28</v>
      </c>
      <c r="L5" s="405" t="s">
        <v>1147</v>
      </c>
    </row>
    <row r="6" spans="1:12" ht="60">
      <c r="A6" s="7">
        <v>2</v>
      </c>
      <c r="B6" s="60">
        <v>10</v>
      </c>
      <c r="C6" s="60">
        <v>4</v>
      </c>
      <c r="D6" s="60" t="s">
        <v>8</v>
      </c>
      <c r="E6" s="7" t="s">
        <v>144</v>
      </c>
      <c r="F6" s="7" t="s">
        <v>145</v>
      </c>
      <c r="G6" s="7" t="s">
        <v>146</v>
      </c>
      <c r="H6" s="7" t="s">
        <v>147</v>
      </c>
      <c r="I6" s="7" t="s">
        <v>148</v>
      </c>
      <c r="J6" s="61">
        <v>117500</v>
      </c>
      <c r="K6" s="57" t="s">
        <v>28</v>
      </c>
      <c r="L6" s="339" t="s">
        <v>1148</v>
      </c>
    </row>
    <row r="7" spans="1:12" ht="45">
      <c r="A7" s="7">
        <v>3</v>
      </c>
      <c r="B7" s="60">
        <v>10</v>
      </c>
      <c r="C7" s="60">
        <v>4</v>
      </c>
      <c r="D7" s="60" t="s">
        <v>8</v>
      </c>
      <c r="E7" s="7" t="s">
        <v>149</v>
      </c>
      <c r="F7" s="7" t="s">
        <v>150</v>
      </c>
      <c r="G7" s="7" t="s">
        <v>151</v>
      </c>
      <c r="H7" s="7" t="s">
        <v>152</v>
      </c>
      <c r="I7" s="7" t="s">
        <v>153</v>
      </c>
      <c r="J7" s="61">
        <v>16550</v>
      </c>
      <c r="K7" s="57" t="s">
        <v>28</v>
      </c>
      <c r="L7" s="406" t="s">
        <v>1149</v>
      </c>
    </row>
    <row r="8" spans="1:12" ht="60">
      <c r="A8" s="7">
        <v>4</v>
      </c>
      <c r="B8" s="60">
        <v>10</v>
      </c>
      <c r="C8" s="60">
        <v>4</v>
      </c>
      <c r="D8" s="60" t="s">
        <v>8</v>
      </c>
      <c r="E8" s="7" t="s">
        <v>154</v>
      </c>
      <c r="F8" s="7" t="s">
        <v>155</v>
      </c>
      <c r="G8" s="7" t="s">
        <v>156</v>
      </c>
      <c r="H8" s="7" t="s">
        <v>157</v>
      </c>
      <c r="I8" s="7" t="s">
        <v>158</v>
      </c>
      <c r="J8" s="61">
        <v>25600</v>
      </c>
      <c r="K8" s="57" t="s">
        <v>28</v>
      </c>
      <c r="L8" s="406" t="s">
        <v>1150</v>
      </c>
    </row>
    <row r="9" spans="1:12" ht="30">
      <c r="A9" s="7">
        <v>5</v>
      </c>
      <c r="B9" s="60">
        <v>13</v>
      </c>
      <c r="C9" s="60">
        <v>3</v>
      </c>
      <c r="D9" s="60" t="s">
        <v>8</v>
      </c>
      <c r="E9" s="7" t="s">
        <v>159</v>
      </c>
      <c r="F9" s="7" t="s">
        <v>160</v>
      </c>
      <c r="G9" s="7" t="s">
        <v>161</v>
      </c>
      <c r="H9" s="7" t="s">
        <v>162</v>
      </c>
      <c r="I9" s="7" t="s">
        <v>163</v>
      </c>
      <c r="J9" s="61">
        <v>53550</v>
      </c>
      <c r="K9" s="57" t="s">
        <v>28</v>
      </c>
      <c r="L9" s="339" t="s">
        <v>1151</v>
      </c>
    </row>
    <row r="10" spans="1:12" ht="60">
      <c r="A10" s="7">
        <v>6</v>
      </c>
      <c r="B10" s="60">
        <v>10</v>
      </c>
      <c r="C10" s="60">
        <v>4</v>
      </c>
      <c r="D10" s="60" t="s">
        <v>8</v>
      </c>
      <c r="E10" s="7" t="s">
        <v>164</v>
      </c>
      <c r="F10" s="7" t="s">
        <v>145</v>
      </c>
      <c r="G10" s="7" t="s">
        <v>146</v>
      </c>
      <c r="H10" s="7" t="s">
        <v>147</v>
      </c>
      <c r="I10" s="7" t="s">
        <v>165</v>
      </c>
      <c r="J10" s="61">
        <v>63350</v>
      </c>
      <c r="K10" s="57" t="s">
        <v>28</v>
      </c>
      <c r="L10" s="339" t="s">
        <v>1152</v>
      </c>
    </row>
    <row r="11" spans="1:12" ht="45">
      <c r="A11" s="431">
        <v>7</v>
      </c>
      <c r="B11" s="60">
        <v>13</v>
      </c>
      <c r="C11" s="60">
        <v>3</v>
      </c>
      <c r="D11" s="60" t="s">
        <v>8</v>
      </c>
      <c r="E11" s="7" t="s">
        <v>166</v>
      </c>
      <c r="F11" s="7" t="s">
        <v>167</v>
      </c>
      <c r="G11" s="7" t="s">
        <v>168</v>
      </c>
      <c r="H11" s="7" t="s">
        <v>169</v>
      </c>
      <c r="I11" s="7" t="s">
        <v>21</v>
      </c>
      <c r="J11" s="61">
        <v>14250</v>
      </c>
      <c r="K11" s="57" t="s">
        <v>28</v>
      </c>
      <c r="L11" s="339" t="s">
        <v>1153</v>
      </c>
    </row>
    <row r="12" spans="1:12" ht="45">
      <c r="A12" s="433"/>
      <c r="B12" s="10">
        <v>13</v>
      </c>
      <c r="C12" s="10">
        <v>3</v>
      </c>
      <c r="D12" s="10" t="s">
        <v>8</v>
      </c>
      <c r="E12" s="10" t="s">
        <v>166</v>
      </c>
      <c r="F12" s="10" t="s">
        <v>167</v>
      </c>
      <c r="G12" s="10" t="s">
        <v>168</v>
      </c>
      <c r="H12" s="10" t="s">
        <v>169</v>
      </c>
      <c r="I12" s="10" t="s">
        <v>21</v>
      </c>
      <c r="J12" s="264">
        <v>13250</v>
      </c>
      <c r="K12" s="66" t="s">
        <v>28</v>
      </c>
      <c r="L12" s="340" t="s">
        <v>1153</v>
      </c>
    </row>
    <row r="13" spans="1:12">
      <c r="A13" s="432"/>
      <c r="B13" s="495" t="s">
        <v>182</v>
      </c>
      <c r="C13" s="496"/>
      <c r="D13" s="496"/>
      <c r="E13" s="496"/>
      <c r="F13" s="496"/>
      <c r="G13" s="496"/>
      <c r="H13" s="496"/>
      <c r="I13" s="496"/>
      <c r="J13" s="496"/>
      <c r="K13" s="496"/>
      <c r="L13" s="360"/>
    </row>
    <row r="14" spans="1:12" ht="90">
      <c r="A14" s="431">
        <v>8</v>
      </c>
      <c r="B14" s="60">
        <v>13</v>
      </c>
      <c r="C14" s="60">
        <v>3</v>
      </c>
      <c r="D14" s="60" t="s">
        <v>8</v>
      </c>
      <c r="E14" s="7" t="s">
        <v>170</v>
      </c>
      <c r="F14" s="7" t="s">
        <v>171</v>
      </c>
      <c r="G14" s="7" t="s">
        <v>172</v>
      </c>
      <c r="H14" s="7" t="s">
        <v>173</v>
      </c>
      <c r="I14" s="7" t="s">
        <v>21</v>
      </c>
      <c r="J14" s="61">
        <v>23200</v>
      </c>
      <c r="K14" s="57" t="s">
        <v>28</v>
      </c>
      <c r="L14" s="406" t="s">
        <v>1154</v>
      </c>
    </row>
    <row r="15" spans="1:12" ht="90">
      <c r="A15" s="433"/>
      <c r="B15" s="10">
        <v>13</v>
      </c>
      <c r="C15" s="10">
        <v>3</v>
      </c>
      <c r="D15" s="10" t="s">
        <v>8</v>
      </c>
      <c r="E15" s="10" t="s">
        <v>170</v>
      </c>
      <c r="F15" s="10" t="s">
        <v>171</v>
      </c>
      <c r="G15" s="10" t="s">
        <v>172</v>
      </c>
      <c r="H15" s="10" t="s">
        <v>173</v>
      </c>
      <c r="I15" s="10" t="s">
        <v>21</v>
      </c>
      <c r="J15" s="264">
        <v>23000</v>
      </c>
      <c r="K15" s="66" t="s">
        <v>28</v>
      </c>
      <c r="L15" s="340" t="s">
        <v>1155</v>
      </c>
    </row>
    <row r="16" spans="1:12">
      <c r="A16" s="432"/>
      <c r="B16" s="495" t="s">
        <v>183</v>
      </c>
      <c r="C16" s="496"/>
      <c r="D16" s="496"/>
      <c r="E16" s="496"/>
      <c r="F16" s="496"/>
      <c r="G16" s="496"/>
      <c r="H16" s="496"/>
      <c r="I16" s="496"/>
      <c r="J16" s="496"/>
      <c r="K16" s="496"/>
      <c r="L16" s="360"/>
    </row>
    <row r="17" spans="1:12" ht="30">
      <c r="A17" s="431">
        <v>9</v>
      </c>
      <c r="B17" s="60">
        <v>13</v>
      </c>
      <c r="C17" s="60">
        <v>3</v>
      </c>
      <c r="D17" s="60" t="s">
        <v>8</v>
      </c>
      <c r="E17" s="7" t="s">
        <v>174</v>
      </c>
      <c r="F17" s="7" t="s">
        <v>175</v>
      </c>
      <c r="G17" s="7" t="s">
        <v>176</v>
      </c>
      <c r="H17" s="7" t="s">
        <v>177</v>
      </c>
      <c r="I17" s="7" t="s">
        <v>178</v>
      </c>
      <c r="J17" s="61">
        <v>2300</v>
      </c>
      <c r="K17" s="57" t="s">
        <v>28</v>
      </c>
      <c r="L17" s="406" t="s">
        <v>1156</v>
      </c>
    </row>
    <row r="18" spans="1:12" ht="30">
      <c r="A18" s="433"/>
      <c r="B18" s="10">
        <v>13</v>
      </c>
      <c r="C18" s="10">
        <v>3</v>
      </c>
      <c r="D18" s="10" t="s">
        <v>8</v>
      </c>
      <c r="E18" s="10" t="s">
        <v>174</v>
      </c>
      <c r="F18" s="10" t="s">
        <v>175</v>
      </c>
      <c r="G18" s="10" t="s">
        <v>176</v>
      </c>
      <c r="H18" s="10" t="s">
        <v>177</v>
      </c>
      <c r="I18" s="10" t="s">
        <v>178</v>
      </c>
      <c r="J18" s="264">
        <v>350</v>
      </c>
      <c r="K18" s="66" t="s">
        <v>28</v>
      </c>
      <c r="L18" s="358" t="s">
        <v>1157</v>
      </c>
    </row>
    <row r="19" spans="1:12">
      <c r="A19" s="432"/>
      <c r="B19" s="495" t="s">
        <v>184</v>
      </c>
      <c r="C19" s="496"/>
      <c r="D19" s="496"/>
      <c r="E19" s="496"/>
      <c r="F19" s="496"/>
      <c r="G19" s="496"/>
      <c r="H19" s="496"/>
      <c r="I19" s="496"/>
      <c r="J19" s="496"/>
      <c r="K19" s="496"/>
      <c r="L19" s="360"/>
    </row>
    <row r="20" spans="1:12" ht="78.75" customHeight="1">
      <c r="A20" s="467" t="s">
        <v>179</v>
      </c>
      <c r="B20" s="218">
        <v>10</v>
      </c>
      <c r="C20" s="218">
        <v>4</v>
      </c>
      <c r="D20" s="218" t="s">
        <v>8</v>
      </c>
      <c r="E20" s="218" t="s">
        <v>180</v>
      </c>
      <c r="F20" s="218" t="s">
        <v>145</v>
      </c>
      <c r="G20" s="218" t="s">
        <v>181</v>
      </c>
      <c r="H20" s="218" t="s">
        <v>147</v>
      </c>
      <c r="I20" s="218" t="s">
        <v>43</v>
      </c>
      <c r="J20" s="408">
        <v>3060</v>
      </c>
      <c r="K20" s="218" t="s">
        <v>28</v>
      </c>
      <c r="L20" s="434" t="s">
        <v>1158</v>
      </c>
    </row>
    <row r="21" spans="1:12" ht="29.25" customHeight="1">
      <c r="A21" s="468"/>
      <c r="B21" s="515" t="s">
        <v>185</v>
      </c>
      <c r="C21" s="515"/>
      <c r="D21" s="515"/>
      <c r="E21" s="515"/>
      <c r="F21" s="515"/>
      <c r="G21" s="515"/>
      <c r="H21" s="515"/>
      <c r="I21" s="515"/>
      <c r="J21" s="515"/>
      <c r="K21" s="516"/>
      <c r="L21" s="360"/>
    </row>
    <row r="22" spans="1:12" ht="23.25">
      <c r="A22" s="62"/>
      <c r="B22" s="65"/>
      <c r="C22" s="65"/>
      <c r="D22" s="65"/>
      <c r="E22" s="62"/>
      <c r="F22" s="62"/>
      <c r="G22" s="62"/>
      <c r="H22" s="510" t="s">
        <v>1099</v>
      </c>
      <c r="I22" s="510"/>
      <c r="J22" s="63">
        <f>J5+J6+J7+J8+J9+J10+J11+J14+J17</f>
        <v>850500</v>
      </c>
      <c r="K22" s="62"/>
    </row>
    <row r="23" spans="1:12" ht="23.25">
      <c r="A23" s="36"/>
      <c r="B23" s="36"/>
      <c r="C23" s="36"/>
      <c r="D23" s="36"/>
      <c r="E23" s="36"/>
      <c r="F23" s="36"/>
      <c r="G23" s="36"/>
      <c r="H23" s="510" t="s">
        <v>1100</v>
      </c>
      <c r="I23" s="510"/>
      <c r="J23" s="64">
        <f>J18+J15+J12+J10+J9+J8+J7+J6+J5+J20</f>
        <v>850410</v>
      </c>
      <c r="K23" s="36"/>
    </row>
    <row r="26" spans="1:12">
      <c r="J26" s="217"/>
    </row>
    <row r="27" spans="1:12">
      <c r="J27" s="217"/>
    </row>
  </sheetData>
  <mergeCells count="7">
    <mergeCell ref="A2:K2"/>
    <mergeCell ref="H22:I22"/>
    <mergeCell ref="H23:I23"/>
    <mergeCell ref="B13:K13"/>
    <mergeCell ref="B16:K16"/>
    <mergeCell ref="B19:K19"/>
    <mergeCell ref="B21:K21"/>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
  <sheetViews>
    <sheetView zoomScale="80" zoomScaleNormal="80" workbookViewId="0">
      <selection activeCell="B7" sqref="B7"/>
    </sheetView>
  </sheetViews>
  <sheetFormatPr defaultRowHeight="15"/>
  <cols>
    <col min="3" max="3" width="31.28515625" customWidth="1"/>
    <col min="4" max="4" width="11.28515625" customWidth="1"/>
    <col min="5" max="5" width="42.140625" customWidth="1"/>
    <col min="6" max="6" width="43.85546875" customWidth="1"/>
    <col min="7" max="7" width="65.140625" customWidth="1"/>
  </cols>
  <sheetData>
    <row r="1" spans="2:7" s="79" customFormat="1"/>
    <row r="2" spans="2:7" s="79" customFormat="1" ht="75">
      <c r="B2" s="237" t="s">
        <v>939</v>
      </c>
      <c r="C2" s="238" t="s">
        <v>940</v>
      </c>
      <c r="D2" s="238" t="s">
        <v>941</v>
      </c>
      <c r="E2" s="238" t="s">
        <v>942</v>
      </c>
      <c r="F2" s="237" t="s">
        <v>943</v>
      </c>
      <c r="G2" s="237" t="s">
        <v>944</v>
      </c>
    </row>
    <row r="3" spans="2:7" ht="30">
      <c r="B3" s="266">
        <v>1</v>
      </c>
      <c r="C3" s="269"/>
      <c r="D3" s="268">
        <v>13</v>
      </c>
      <c r="E3" s="268" t="s">
        <v>975</v>
      </c>
      <c r="F3" s="267" t="s">
        <v>976</v>
      </c>
      <c r="G3" s="267" t="s">
        <v>182</v>
      </c>
    </row>
    <row r="4" spans="2:7" ht="60">
      <c r="B4" s="266">
        <v>2</v>
      </c>
      <c r="C4" s="269"/>
      <c r="D4" s="268" t="s">
        <v>977</v>
      </c>
      <c r="E4" s="268" t="s">
        <v>978</v>
      </c>
      <c r="F4" s="267" t="s">
        <v>979</v>
      </c>
      <c r="G4" s="267" t="s">
        <v>183</v>
      </c>
    </row>
    <row r="5" spans="2:7" ht="30">
      <c r="B5" s="266">
        <v>3</v>
      </c>
      <c r="C5" s="269"/>
      <c r="D5" s="268" t="s">
        <v>980</v>
      </c>
      <c r="E5" s="268" t="s">
        <v>174</v>
      </c>
      <c r="F5" s="267" t="s">
        <v>981</v>
      </c>
      <c r="G5" s="267" t="s">
        <v>184</v>
      </c>
    </row>
    <row r="6" spans="2:7" ht="90">
      <c r="B6" s="263">
        <v>4</v>
      </c>
      <c r="C6" s="265" t="s">
        <v>982</v>
      </c>
      <c r="D6" s="268" t="s">
        <v>980</v>
      </c>
      <c r="E6" s="268" t="s">
        <v>180</v>
      </c>
      <c r="F6" s="267" t="s">
        <v>983</v>
      </c>
      <c r="G6" s="267" t="s">
        <v>984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opLeftCell="A43" zoomScale="60" zoomScaleNormal="60" workbookViewId="0">
      <selection activeCell="A49" sqref="A49:A51"/>
    </sheetView>
  </sheetViews>
  <sheetFormatPr defaultRowHeight="15"/>
  <cols>
    <col min="1" max="1" width="4.42578125" bestFit="1" customWidth="1"/>
    <col min="2" max="2" width="9" bestFit="1" customWidth="1"/>
    <col min="3" max="3" width="9.5703125" bestFit="1" customWidth="1"/>
    <col min="4" max="4" width="8.85546875" bestFit="1" customWidth="1"/>
    <col min="5" max="5" width="29.140625" customWidth="1"/>
    <col min="6" max="6" width="53" customWidth="1"/>
    <col min="7" max="7" width="35" customWidth="1"/>
    <col min="8" max="8" width="25.5703125" customWidth="1"/>
    <col min="9" max="9" width="19" customWidth="1"/>
    <col min="10" max="10" width="20.140625" bestFit="1" customWidth="1"/>
    <col min="11" max="11" width="18.85546875" customWidth="1"/>
    <col min="12" max="12" width="63.140625" customWidth="1"/>
  </cols>
  <sheetData>
    <row r="1" spans="1:12" ht="15.75" customHeight="1">
      <c r="A1" s="28"/>
      <c r="B1" s="28"/>
      <c r="C1" s="28"/>
      <c r="D1" s="28"/>
      <c r="E1" s="28"/>
      <c r="F1" s="28"/>
      <c r="G1" s="28"/>
      <c r="H1" s="28"/>
      <c r="I1" s="28"/>
      <c r="J1" s="28"/>
      <c r="K1" s="28"/>
    </row>
    <row r="2" spans="1:12" ht="23.25">
      <c r="A2" s="514" t="s">
        <v>186</v>
      </c>
      <c r="B2" s="514"/>
      <c r="C2" s="514"/>
      <c r="D2" s="514"/>
      <c r="E2" s="514"/>
      <c r="F2" s="514"/>
      <c r="G2" s="514"/>
      <c r="H2" s="514"/>
      <c r="I2" s="514"/>
      <c r="J2" s="514"/>
      <c r="K2" s="514"/>
    </row>
    <row r="3" spans="1:12" ht="15.75" thickBot="1"/>
    <row r="4" spans="1:12" ht="36" customHeight="1">
      <c r="A4" s="67" t="s">
        <v>0</v>
      </c>
      <c r="B4" s="68" t="s">
        <v>14</v>
      </c>
      <c r="C4" s="68" t="s">
        <v>1</v>
      </c>
      <c r="D4" s="68" t="s">
        <v>2</v>
      </c>
      <c r="E4" s="68" t="s">
        <v>4</v>
      </c>
      <c r="F4" s="68" t="s">
        <v>5</v>
      </c>
      <c r="G4" s="68" t="s">
        <v>187</v>
      </c>
      <c r="H4" s="68" t="s">
        <v>6</v>
      </c>
      <c r="I4" s="68" t="s">
        <v>7</v>
      </c>
      <c r="J4" s="68" t="s">
        <v>16</v>
      </c>
      <c r="K4" s="68" t="s">
        <v>93</v>
      </c>
      <c r="L4" s="353" t="s">
        <v>1102</v>
      </c>
    </row>
    <row r="5" spans="1:12" s="76" customFormat="1" ht="60">
      <c r="A5" s="3">
        <v>1</v>
      </c>
      <c r="B5" s="4">
        <v>13</v>
      </c>
      <c r="C5" s="4">
        <v>3</v>
      </c>
      <c r="D5" s="4" t="s">
        <v>11</v>
      </c>
      <c r="E5" s="3" t="s">
        <v>188</v>
      </c>
      <c r="F5" s="3" t="s">
        <v>189</v>
      </c>
      <c r="G5" s="3" t="s">
        <v>190</v>
      </c>
      <c r="H5" s="3" t="s">
        <v>191</v>
      </c>
      <c r="I5" s="3" t="s">
        <v>192</v>
      </c>
      <c r="J5" s="32">
        <v>118080</v>
      </c>
      <c r="K5" s="3" t="s">
        <v>28</v>
      </c>
      <c r="L5" s="295" t="s">
        <v>1159</v>
      </c>
    </row>
    <row r="6" spans="1:12" s="76" customFormat="1" ht="60">
      <c r="A6" s="21">
        <v>2</v>
      </c>
      <c r="B6" s="4">
        <v>13</v>
      </c>
      <c r="C6" s="4">
        <v>3</v>
      </c>
      <c r="D6" s="4" t="s">
        <v>11</v>
      </c>
      <c r="E6" s="3" t="s">
        <v>193</v>
      </c>
      <c r="F6" s="3" t="s">
        <v>194</v>
      </c>
      <c r="G6" s="3" t="s">
        <v>195</v>
      </c>
      <c r="H6" s="3" t="s">
        <v>191</v>
      </c>
      <c r="I6" s="3" t="s">
        <v>196</v>
      </c>
      <c r="J6" s="32">
        <v>31650</v>
      </c>
      <c r="K6" s="3" t="s">
        <v>28</v>
      </c>
      <c r="L6" s="377" t="s">
        <v>1160</v>
      </c>
    </row>
    <row r="7" spans="1:12" s="76" customFormat="1" ht="60">
      <c r="A7" s="458"/>
      <c r="B7" s="10">
        <v>13</v>
      </c>
      <c r="C7" s="10">
        <v>3</v>
      </c>
      <c r="D7" s="10" t="s">
        <v>11</v>
      </c>
      <c r="E7" s="10" t="s">
        <v>193</v>
      </c>
      <c r="F7" s="10" t="s">
        <v>194</v>
      </c>
      <c r="G7" s="10" t="s">
        <v>195</v>
      </c>
      <c r="H7" s="10" t="s">
        <v>191</v>
      </c>
      <c r="I7" s="10" t="s">
        <v>196</v>
      </c>
      <c r="J7" s="262">
        <v>31582.47</v>
      </c>
      <c r="K7" s="10" t="s">
        <v>28</v>
      </c>
      <c r="L7" s="25" t="s">
        <v>1160</v>
      </c>
    </row>
    <row r="8" spans="1:12" s="76" customFormat="1">
      <c r="A8" s="459"/>
      <c r="B8" s="495" t="s">
        <v>1306</v>
      </c>
      <c r="C8" s="496"/>
      <c r="D8" s="496"/>
      <c r="E8" s="496"/>
      <c r="F8" s="496"/>
      <c r="G8" s="496"/>
      <c r="H8" s="496"/>
      <c r="I8" s="496"/>
      <c r="J8" s="496"/>
      <c r="K8" s="496"/>
      <c r="L8" s="379"/>
    </row>
    <row r="9" spans="1:12" s="76" customFormat="1" ht="45">
      <c r="A9" s="21">
        <v>3</v>
      </c>
      <c r="B9" s="4">
        <v>10</v>
      </c>
      <c r="C9" s="4">
        <v>3</v>
      </c>
      <c r="D9" s="4" t="s">
        <v>11</v>
      </c>
      <c r="E9" s="3" t="s">
        <v>197</v>
      </c>
      <c r="F9" s="3" t="s">
        <v>198</v>
      </c>
      <c r="G9" s="3" t="s">
        <v>199</v>
      </c>
      <c r="H9" s="3" t="s">
        <v>200</v>
      </c>
      <c r="I9" s="3" t="s">
        <v>201</v>
      </c>
      <c r="J9" s="32">
        <v>20900</v>
      </c>
      <c r="K9" s="3" t="s">
        <v>28</v>
      </c>
      <c r="L9" s="81" t="s">
        <v>1161</v>
      </c>
    </row>
    <row r="10" spans="1:12" s="76" customFormat="1" ht="45">
      <c r="A10" s="458"/>
      <c r="B10" s="10">
        <v>10</v>
      </c>
      <c r="C10" s="10">
        <v>3</v>
      </c>
      <c r="D10" s="10" t="s">
        <v>11</v>
      </c>
      <c r="E10" s="10" t="s">
        <v>197</v>
      </c>
      <c r="F10" s="10" t="s">
        <v>198</v>
      </c>
      <c r="G10" s="10" t="s">
        <v>199</v>
      </c>
      <c r="H10" s="10" t="s">
        <v>200</v>
      </c>
      <c r="I10" s="10" t="s">
        <v>201</v>
      </c>
      <c r="J10" s="262">
        <v>12829.13</v>
      </c>
      <c r="K10" s="10" t="s">
        <v>28</v>
      </c>
      <c r="L10" s="25" t="s">
        <v>1161</v>
      </c>
    </row>
    <row r="11" spans="1:12" s="76" customFormat="1">
      <c r="A11" s="459"/>
      <c r="B11" s="495" t="s">
        <v>1306</v>
      </c>
      <c r="C11" s="496"/>
      <c r="D11" s="496"/>
      <c r="E11" s="496"/>
      <c r="F11" s="496"/>
      <c r="G11" s="496"/>
      <c r="H11" s="496"/>
      <c r="I11" s="496"/>
      <c r="J11" s="496"/>
      <c r="K11" s="496"/>
      <c r="L11" s="379"/>
    </row>
    <row r="12" spans="1:12" s="76" customFormat="1" ht="60">
      <c r="A12" s="21">
        <v>4</v>
      </c>
      <c r="B12" s="4">
        <v>13</v>
      </c>
      <c r="C12" s="4">
        <v>3</v>
      </c>
      <c r="D12" s="4" t="s">
        <v>11</v>
      </c>
      <c r="E12" s="3" t="s">
        <v>202</v>
      </c>
      <c r="F12" s="3" t="s">
        <v>189</v>
      </c>
      <c r="G12" s="3" t="s">
        <v>203</v>
      </c>
      <c r="H12" s="3" t="s">
        <v>191</v>
      </c>
      <c r="I12" s="3" t="s">
        <v>192</v>
      </c>
      <c r="J12" s="32">
        <v>75000</v>
      </c>
      <c r="K12" s="3" t="s">
        <v>28</v>
      </c>
      <c r="L12" s="81" t="s">
        <v>1162</v>
      </c>
    </row>
    <row r="13" spans="1:12" s="76" customFormat="1" ht="60">
      <c r="A13" s="458"/>
      <c r="B13" s="10">
        <v>13</v>
      </c>
      <c r="C13" s="10">
        <v>3</v>
      </c>
      <c r="D13" s="10" t="s">
        <v>11</v>
      </c>
      <c r="E13" s="10" t="s">
        <v>202</v>
      </c>
      <c r="F13" s="10" t="s">
        <v>189</v>
      </c>
      <c r="G13" s="10" t="s">
        <v>203</v>
      </c>
      <c r="H13" s="10" t="s">
        <v>191</v>
      </c>
      <c r="I13" s="10" t="s">
        <v>192</v>
      </c>
      <c r="J13" s="262">
        <v>74538</v>
      </c>
      <c r="K13" s="10" t="s">
        <v>28</v>
      </c>
      <c r="L13" s="371" t="s">
        <v>1162</v>
      </c>
    </row>
    <row r="14" spans="1:12" s="76" customFormat="1">
      <c r="A14" s="459"/>
      <c r="B14" s="495" t="s">
        <v>1306</v>
      </c>
      <c r="C14" s="496"/>
      <c r="D14" s="496"/>
      <c r="E14" s="496"/>
      <c r="F14" s="496"/>
      <c r="G14" s="496"/>
      <c r="H14" s="496"/>
      <c r="I14" s="496"/>
      <c r="J14" s="496"/>
      <c r="K14" s="496"/>
      <c r="L14" s="379"/>
    </row>
    <row r="15" spans="1:12" s="76" customFormat="1" ht="45">
      <c r="A15" s="21">
        <v>5</v>
      </c>
      <c r="B15" s="4">
        <v>13</v>
      </c>
      <c r="C15" s="4">
        <v>1</v>
      </c>
      <c r="D15" s="4" t="s">
        <v>11</v>
      </c>
      <c r="E15" s="3" t="s">
        <v>204</v>
      </c>
      <c r="F15" s="3" t="s">
        <v>205</v>
      </c>
      <c r="G15" s="3" t="s">
        <v>206</v>
      </c>
      <c r="H15" s="3" t="s">
        <v>207</v>
      </c>
      <c r="I15" s="3" t="s">
        <v>192</v>
      </c>
      <c r="J15" s="32">
        <v>126000</v>
      </c>
      <c r="K15" s="3" t="s">
        <v>28</v>
      </c>
      <c r="L15" s="81" t="s">
        <v>1163</v>
      </c>
    </row>
    <row r="16" spans="1:12" s="76" customFormat="1" ht="45">
      <c r="A16" s="458"/>
      <c r="B16" s="10">
        <v>13</v>
      </c>
      <c r="C16" s="10">
        <v>1</v>
      </c>
      <c r="D16" s="10" t="s">
        <v>11</v>
      </c>
      <c r="E16" s="10" t="s">
        <v>204</v>
      </c>
      <c r="F16" s="10" t="s">
        <v>205</v>
      </c>
      <c r="G16" s="10" t="s">
        <v>206</v>
      </c>
      <c r="H16" s="10" t="s">
        <v>207</v>
      </c>
      <c r="I16" s="10" t="s">
        <v>192</v>
      </c>
      <c r="J16" s="262">
        <v>110700</v>
      </c>
      <c r="K16" s="10" t="s">
        <v>28</v>
      </c>
      <c r="L16" s="25" t="s">
        <v>1163</v>
      </c>
    </row>
    <row r="17" spans="1:12" s="76" customFormat="1">
      <c r="A17" s="459"/>
      <c r="B17" s="495" t="s">
        <v>1306</v>
      </c>
      <c r="C17" s="496"/>
      <c r="D17" s="496"/>
      <c r="E17" s="496"/>
      <c r="F17" s="496"/>
      <c r="G17" s="496"/>
      <c r="H17" s="496"/>
      <c r="I17" s="496"/>
      <c r="J17" s="496"/>
      <c r="K17" s="496"/>
      <c r="L17" s="379"/>
    </row>
    <row r="18" spans="1:12" s="76" customFormat="1" ht="45">
      <c r="A18" s="21">
        <v>6</v>
      </c>
      <c r="B18" s="4">
        <v>10</v>
      </c>
      <c r="C18" s="4">
        <v>3</v>
      </c>
      <c r="D18" s="4" t="s">
        <v>11</v>
      </c>
      <c r="E18" s="3" t="s">
        <v>208</v>
      </c>
      <c r="F18" s="3" t="s">
        <v>198</v>
      </c>
      <c r="G18" s="3" t="s">
        <v>209</v>
      </c>
      <c r="H18" s="3" t="s">
        <v>210</v>
      </c>
      <c r="I18" s="3" t="s">
        <v>211</v>
      </c>
      <c r="J18" s="32">
        <v>22291.200000000001</v>
      </c>
      <c r="K18" s="3" t="s">
        <v>28</v>
      </c>
      <c r="L18" s="81" t="s">
        <v>1161</v>
      </c>
    </row>
    <row r="19" spans="1:12" s="76" customFormat="1" ht="45">
      <c r="A19" s="458"/>
      <c r="B19" s="10">
        <v>10</v>
      </c>
      <c r="C19" s="10">
        <v>3</v>
      </c>
      <c r="D19" s="10" t="s">
        <v>11</v>
      </c>
      <c r="E19" s="10" t="s">
        <v>208</v>
      </c>
      <c r="F19" s="10" t="s">
        <v>198</v>
      </c>
      <c r="G19" s="10" t="s">
        <v>209</v>
      </c>
      <c r="H19" s="10" t="s">
        <v>210</v>
      </c>
      <c r="I19" s="10" t="s">
        <v>211</v>
      </c>
      <c r="J19" s="262">
        <v>16971.22</v>
      </c>
      <c r="K19" s="10" t="s">
        <v>28</v>
      </c>
      <c r="L19" s="25" t="s">
        <v>1161</v>
      </c>
    </row>
    <row r="20" spans="1:12" s="76" customFormat="1">
      <c r="A20" s="459"/>
      <c r="B20" s="495" t="s">
        <v>1306</v>
      </c>
      <c r="C20" s="496"/>
      <c r="D20" s="496"/>
      <c r="E20" s="496"/>
      <c r="F20" s="496"/>
      <c r="G20" s="496"/>
      <c r="H20" s="496"/>
      <c r="I20" s="496"/>
      <c r="J20" s="496"/>
      <c r="K20" s="496"/>
      <c r="L20" s="379"/>
    </row>
    <row r="21" spans="1:12" s="76" customFormat="1" ht="60">
      <c r="A21" s="21">
        <v>7</v>
      </c>
      <c r="B21" s="4">
        <v>10</v>
      </c>
      <c r="C21" s="4">
        <v>3</v>
      </c>
      <c r="D21" s="4" t="s">
        <v>11</v>
      </c>
      <c r="E21" s="3" t="s">
        <v>212</v>
      </c>
      <c r="F21" s="3" t="s">
        <v>194</v>
      </c>
      <c r="G21" s="3" t="s">
        <v>213</v>
      </c>
      <c r="H21" s="3" t="s">
        <v>191</v>
      </c>
      <c r="I21" s="3" t="s">
        <v>214</v>
      </c>
      <c r="J21" s="32">
        <v>15314.1</v>
      </c>
      <c r="K21" s="3" t="s">
        <v>28</v>
      </c>
      <c r="L21" s="81" t="s">
        <v>1161</v>
      </c>
    </row>
    <row r="22" spans="1:12" s="76" customFormat="1" ht="60">
      <c r="A22" s="458"/>
      <c r="B22" s="10">
        <v>10</v>
      </c>
      <c r="C22" s="10">
        <v>3</v>
      </c>
      <c r="D22" s="10" t="s">
        <v>11</v>
      </c>
      <c r="E22" s="10" t="s">
        <v>212</v>
      </c>
      <c r="F22" s="10" t="s">
        <v>194</v>
      </c>
      <c r="G22" s="10" t="s">
        <v>213</v>
      </c>
      <c r="H22" s="10" t="s">
        <v>191</v>
      </c>
      <c r="I22" s="10" t="s">
        <v>214</v>
      </c>
      <c r="J22" s="262">
        <v>15313.99</v>
      </c>
      <c r="K22" s="10" t="s">
        <v>28</v>
      </c>
      <c r="L22" s="25" t="s">
        <v>1161</v>
      </c>
    </row>
    <row r="23" spans="1:12" s="76" customFormat="1">
      <c r="A23" s="459"/>
      <c r="B23" s="495" t="s">
        <v>1306</v>
      </c>
      <c r="C23" s="496"/>
      <c r="D23" s="496"/>
      <c r="E23" s="496"/>
      <c r="F23" s="496"/>
      <c r="G23" s="496"/>
      <c r="H23" s="496"/>
      <c r="I23" s="496"/>
      <c r="J23" s="496"/>
      <c r="K23" s="496"/>
      <c r="L23" s="379"/>
    </row>
    <row r="24" spans="1:12" s="76" customFormat="1" ht="45">
      <c r="A24" s="21">
        <v>8</v>
      </c>
      <c r="B24" s="4">
        <v>10</v>
      </c>
      <c r="C24" s="4">
        <v>3</v>
      </c>
      <c r="D24" s="4" t="s">
        <v>11</v>
      </c>
      <c r="E24" s="3" t="s">
        <v>215</v>
      </c>
      <c r="F24" s="3" t="s">
        <v>198</v>
      </c>
      <c r="G24" s="3" t="s">
        <v>209</v>
      </c>
      <c r="H24" s="3" t="s">
        <v>210</v>
      </c>
      <c r="I24" s="69" t="s">
        <v>216</v>
      </c>
      <c r="J24" s="32">
        <v>61792.75</v>
      </c>
      <c r="K24" s="3" t="s">
        <v>28</v>
      </c>
      <c r="L24" s="377" t="s">
        <v>1161</v>
      </c>
    </row>
    <row r="25" spans="1:12" s="76" customFormat="1" ht="45">
      <c r="A25" s="458"/>
      <c r="B25" s="10">
        <v>10</v>
      </c>
      <c r="C25" s="10">
        <v>3</v>
      </c>
      <c r="D25" s="10" t="s">
        <v>11</v>
      </c>
      <c r="E25" s="10" t="s">
        <v>215</v>
      </c>
      <c r="F25" s="10" t="s">
        <v>198</v>
      </c>
      <c r="G25" s="10" t="s">
        <v>209</v>
      </c>
      <c r="H25" s="10" t="s">
        <v>210</v>
      </c>
      <c r="I25" s="77" t="s">
        <v>216</v>
      </c>
      <c r="J25" s="262">
        <v>58460.92</v>
      </c>
      <c r="K25" s="10" t="s">
        <v>28</v>
      </c>
      <c r="L25" s="25" t="s">
        <v>1161</v>
      </c>
    </row>
    <row r="26" spans="1:12" s="76" customFormat="1">
      <c r="A26" s="459"/>
      <c r="B26" s="495" t="s">
        <v>1306</v>
      </c>
      <c r="C26" s="496"/>
      <c r="D26" s="496"/>
      <c r="E26" s="496"/>
      <c r="F26" s="496"/>
      <c r="G26" s="496"/>
      <c r="H26" s="496"/>
      <c r="I26" s="496"/>
      <c r="J26" s="496"/>
      <c r="K26" s="496"/>
      <c r="L26" s="379"/>
    </row>
    <row r="27" spans="1:12" s="76" customFormat="1" ht="75">
      <c r="A27" s="3">
        <v>9</v>
      </c>
      <c r="B27" s="70">
        <v>13</v>
      </c>
      <c r="C27" s="70">
        <v>5</v>
      </c>
      <c r="D27" s="70" t="s">
        <v>8</v>
      </c>
      <c r="E27" s="71" t="s">
        <v>217</v>
      </c>
      <c r="F27" s="71" t="s">
        <v>218</v>
      </c>
      <c r="G27" s="71" t="s">
        <v>219</v>
      </c>
      <c r="H27" s="71" t="s">
        <v>220</v>
      </c>
      <c r="I27" s="71" t="s">
        <v>221</v>
      </c>
      <c r="J27" s="32">
        <v>24311.81</v>
      </c>
      <c r="K27" s="71" t="s">
        <v>222</v>
      </c>
      <c r="L27" s="356" t="s">
        <v>1164</v>
      </c>
    </row>
    <row r="28" spans="1:12" s="76" customFormat="1" ht="105">
      <c r="A28" s="21">
        <v>10</v>
      </c>
      <c r="B28" s="70">
        <v>13</v>
      </c>
      <c r="C28" s="70" t="s">
        <v>223</v>
      </c>
      <c r="D28" s="70" t="s">
        <v>11</v>
      </c>
      <c r="E28" s="71" t="s">
        <v>224</v>
      </c>
      <c r="F28" s="71" t="s">
        <v>225</v>
      </c>
      <c r="G28" s="71" t="s">
        <v>226</v>
      </c>
      <c r="H28" s="71" t="s">
        <v>227</v>
      </c>
      <c r="I28" s="71" t="s">
        <v>228</v>
      </c>
      <c r="J28" s="32">
        <v>14675</v>
      </c>
      <c r="K28" s="71" t="s">
        <v>229</v>
      </c>
      <c r="L28" s="377" t="s">
        <v>1165</v>
      </c>
    </row>
    <row r="29" spans="1:12" s="76" customFormat="1" ht="105">
      <c r="A29" s="458"/>
      <c r="B29" s="10">
        <v>13</v>
      </c>
      <c r="C29" s="10" t="s">
        <v>223</v>
      </c>
      <c r="D29" s="10" t="s">
        <v>11</v>
      </c>
      <c r="E29" s="78" t="s">
        <v>224</v>
      </c>
      <c r="F29" s="78" t="s">
        <v>225</v>
      </c>
      <c r="G29" s="78" t="s">
        <v>226</v>
      </c>
      <c r="H29" s="78" t="s">
        <v>227</v>
      </c>
      <c r="I29" s="78" t="s">
        <v>228</v>
      </c>
      <c r="J29" s="262">
        <v>14405</v>
      </c>
      <c r="K29" s="78" t="s">
        <v>229</v>
      </c>
      <c r="L29" s="25" t="s">
        <v>1165</v>
      </c>
    </row>
    <row r="30" spans="1:12" s="76" customFormat="1">
      <c r="A30" s="459"/>
      <c r="B30" s="495" t="s">
        <v>1306</v>
      </c>
      <c r="C30" s="496"/>
      <c r="D30" s="496"/>
      <c r="E30" s="496"/>
      <c r="F30" s="496"/>
      <c r="G30" s="496"/>
      <c r="H30" s="496"/>
      <c r="I30" s="496"/>
      <c r="J30" s="496"/>
      <c r="K30" s="496"/>
      <c r="L30" s="379"/>
    </row>
    <row r="31" spans="1:12" s="76" customFormat="1" ht="270">
      <c r="A31" s="21">
        <v>11</v>
      </c>
      <c r="B31" s="70">
        <v>13</v>
      </c>
      <c r="C31" s="70" t="s">
        <v>223</v>
      </c>
      <c r="D31" s="70" t="s">
        <v>12</v>
      </c>
      <c r="E31" s="71" t="s">
        <v>230</v>
      </c>
      <c r="F31" s="71" t="s">
        <v>231</v>
      </c>
      <c r="G31" s="71" t="s">
        <v>232</v>
      </c>
      <c r="H31" s="71" t="s">
        <v>233</v>
      </c>
      <c r="I31" s="71" t="s">
        <v>234</v>
      </c>
      <c r="J31" s="32">
        <v>16133.9</v>
      </c>
      <c r="K31" s="71" t="s">
        <v>235</v>
      </c>
      <c r="L31" s="81" t="s">
        <v>1166</v>
      </c>
    </row>
    <row r="32" spans="1:12" s="76" customFormat="1" ht="270">
      <c r="A32" s="458"/>
      <c r="B32" s="10">
        <v>13</v>
      </c>
      <c r="C32" s="10" t="s">
        <v>223</v>
      </c>
      <c r="D32" s="10" t="s">
        <v>12</v>
      </c>
      <c r="E32" s="78" t="s">
        <v>230</v>
      </c>
      <c r="F32" s="78" t="s">
        <v>231</v>
      </c>
      <c r="G32" s="78" t="s">
        <v>232</v>
      </c>
      <c r="H32" s="78" t="s">
        <v>233</v>
      </c>
      <c r="I32" s="78" t="s">
        <v>234</v>
      </c>
      <c r="J32" s="262">
        <v>12255.62</v>
      </c>
      <c r="K32" s="78" t="s">
        <v>235</v>
      </c>
      <c r="L32" s="371" t="s">
        <v>1166</v>
      </c>
    </row>
    <row r="33" spans="1:12" s="76" customFormat="1">
      <c r="A33" s="459"/>
      <c r="B33" s="495" t="s">
        <v>1306</v>
      </c>
      <c r="C33" s="496"/>
      <c r="D33" s="496"/>
      <c r="E33" s="496"/>
      <c r="F33" s="496"/>
      <c r="G33" s="496"/>
      <c r="H33" s="496"/>
      <c r="I33" s="496"/>
      <c r="J33" s="496"/>
      <c r="K33" s="496"/>
      <c r="L33" s="379"/>
    </row>
    <row r="34" spans="1:12" s="76" customFormat="1" ht="135">
      <c r="A34" s="429">
        <v>12</v>
      </c>
      <c r="B34" s="70">
        <v>13</v>
      </c>
      <c r="C34" s="70" t="s">
        <v>223</v>
      </c>
      <c r="D34" s="70" t="s">
        <v>12</v>
      </c>
      <c r="E34" s="409" t="s">
        <v>1307</v>
      </c>
      <c r="F34" s="71" t="s">
        <v>236</v>
      </c>
      <c r="G34" s="71" t="s">
        <v>226</v>
      </c>
      <c r="H34" s="71" t="s">
        <v>237</v>
      </c>
      <c r="I34" s="71" t="s">
        <v>238</v>
      </c>
      <c r="J34" s="32">
        <v>23115</v>
      </c>
      <c r="K34" s="71" t="s">
        <v>239</v>
      </c>
      <c r="L34" s="377" t="s">
        <v>1167</v>
      </c>
    </row>
    <row r="35" spans="1:12" s="76" customFormat="1" ht="135">
      <c r="A35" s="469"/>
      <c r="B35" s="391">
        <v>13</v>
      </c>
      <c r="C35" s="391" t="s">
        <v>223</v>
      </c>
      <c r="D35" s="391" t="s">
        <v>12</v>
      </c>
      <c r="E35" s="78" t="s">
        <v>1307</v>
      </c>
      <c r="F35" s="78" t="s">
        <v>236</v>
      </c>
      <c r="G35" s="78" t="s">
        <v>226</v>
      </c>
      <c r="H35" s="78" t="s">
        <v>237</v>
      </c>
      <c r="I35" s="301" t="s">
        <v>1082</v>
      </c>
      <c r="J35" s="393">
        <v>23115</v>
      </c>
      <c r="K35" s="78" t="s">
        <v>239</v>
      </c>
      <c r="L35" s="25" t="s">
        <v>1167</v>
      </c>
    </row>
    <row r="36" spans="1:12" s="76" customFormat="1">
      <c r="A36" s="470"/>
      <c r="B36" s="507" t="s">
        <v>1308</v>
      </c>
      <c r="C36" s="507"/>
      <c r="D36" s="507"/>
      <c r="E36" s="507"/>
      <c r="F36" s="507"/>
      <c r="G36" s="507"/>
      <c r="H36" s="507"/>
      <c r="I36" s="507"/>
      <c r="J36" s="507"/>
      <c r="K36" s="495"/>
      <c r="L36" s="379"/>
    </row>
    <row r="37" spans="1:12" s="76" customFormat="1" ht="285">
      <c r="A37" s="21">
        <v>13</v>
      </c>
      <c r="B37" s="70">
        <v>13</v>
      </c>
      <c r="C37" s="70" t="s">
        <v>240</v>
      </c>
      <c r="D37" s="70" t="s">
        <v>12</v>
      </c>
      <c r="E37" s="88" t="s">
        <v>241</v>
      </c>
      <c r="F37" s="88" t="s">
        <v>1086</v>
      </c>
      <c r="G37" s="88" t="s">
        <v>242</v>
      </c>
      <c r="H37" s="88" t="s">
        <v>1087</v>
      </c>
      <c r="I37" s="88" t="s">
        <v>1088</v>
      </c>
      <c r="J37" s="87">
        <v>4801.4399999999996</v>
      </c>
      <c r="K37" s="88" t="s">
        <v>243</v>
      </c>
      <c r="L37" s="81" t="s">
        <v>1168</v>
      </c>
    </row>
    <row r="38" spans="1:12" s="76" customFormat="1" ht="285">
      <c r="A38" s="458"/>
      <c r="B38" s="300">
        <v>13</v>
      </c>
      <c r="C38" s="300" t="s">
        <v>240</v>
      </c>
      <c r="D38" s="300" t="s">
        <v>12</v>
      </c>
      <c r="E38" s="78" t="s">
        <v>241</v>
      </c>
      <c r="F38" s="78" t="s">
        <v>1086</v>
      </c>
      <c r="G38" s="78" t="s">
        <v>242</v>
      </c>
      <c r="H38" s="78" t="s">
        <v>1087</v>
      </c>
      <c r="I38" s="78" t="s">
        <v>1088</v>
      </c>
      <c r="J38" s="262">
        <v>4262.09</v>
      </c>
      <c r="K38" s="78" t="s">
        <v>243</v>
      </c>
      <c r="L38" s="371" t="s">
        <v>1168</v>
      </c>
    </row>
    <row r="39" spans="1:12" s="76" customFormat="1">
      <c r="A39" s="459"/>
      <c r="B39" s="495" t="s">
        <v>264</v>
      </c>
      <c r="C39" s="496"/>
      <c r="D39" s="496"/>
      <c r="E39" s="496"/>
      <c r="F39" s="496"/>
      <c r="G39" s="496"/>
      <c r="H39" s="496"/>
      <c r="I39" s="496"/>
      <c r="J39" s="496"/>
      <c r="K39" s="496"/>
      <c r="L39" s="379"/>
    </row>
    <row r="40" spans="1:12" s="76" customFormat="1" ht="135">
      <c r="A40" s="21">
        <v>14</v>
      </c>
      <c r="B40" s="70">
        <v>13</v>
      </c>
      <c r="C40" s="70" t="s">
        <v>244</v>
      </c>
      <c r="D40" s="70" t="s">
        <v>11</v>
      </c>
      <c r="E40" s="71" t="s">
        <v>245</v>
      </c>
      <c r="F40" s="71" t="s">
        <v>246</v>
      </c>
      <c r="G40" s="71" t="s">
        <v>247</v>
      </c>
      <c r="H40" s="71" t="s">
        <v>248</v>
      </c>
      <c r="I40" s="71" t="s">
        <v>249</v>
      </c>
      <c r="J40" s="32">
        <v>5780.3</v>
      </c>
      <c r="K40" s="71" t="s">
        <v>243</v>
      </c>
      <c r="L40" s="81" t="s">
        <v>1169</v>
      </c>
    </row>
    <row r="41" spans="1:12" s="76" customFormat="1" ht="135">
      <c r="A41" s="458"/>
      <c r="B41" s="10">
        <v>13</v>
      </c>
      <c r="C41" s="10" t="s">
        <v>244</v>
      </c>
      <c r="D41" s="10" t="s">
        <v>11</v>
      </c>
      <c r="E41" s="78" t="s">
        <v>245</v>
      </c>
      <c r="F41" s="78" t="s">
        <v>246</v>
      </c>
      <c r="G41" s="78" t="s">
        <v>247</v>
      </c>
      <c r="H41" s="78" t="s">
        <v>248</v>
      </c>
      <c r="I41" s="78" t="s">
        <v>249</v>
      </c>
      <c r="J41" s="262">
        <v>4418.22</v>
      </c>
      <c r="K41" s="78" t="s">
        <v>243</v>
      </c>
      <c r="L41" s="371" t="s">
        <v>1169</v>
      </c>
    </row>
    <row r="42" spans="1:12" s="76" customFormat="1">
      <c r="A42" s="459"/>
      <c r="B42" s="495" t="s">
        <v>264</v>
      </c>
      <c r="C42" s="496"/>
      <c r="D42" s="496"/>
      <c r="E42" s="496"/>
      <c r="F42" s="496"/>
      <c r="G42" s="496"/>
      <c r="H42" s="496"/>
      <c r="I42" s="496"/>
      <c r="J42" s="496"/>
      <c r="K42" s="496"/>
      <c r="L42" s="379"/>
    </row>
    <row r="43" spans="1:12" s="76" customFormat="1" ht="165">
      <c r="A43" s="21">
        <v>15</v>
      </c>
      <c r="B43" s="70">
        <v>13</v>
      </c>
      <c r="C43" s="70" t="s">
        <v>240</v>
      </c>
      <c r="D43" s="70" t="s">
        <v>8</v>
      </c>
      <c r="E43" s="71" t="s">
        <v>250</v>
      </c>
      <c r="F43" s="71" t="s">
        <v>251</v>
      </c>
      <c r="G43" s="71" t="s">
        <v>242</v>
      </c>
      <c r="H43" s="71" t="s">
        <v>252</v>
      </c>
      <c r="I43" s="71" t="s">
        <v>253</v>
      </c>
      <c r="J43" s="32">
        <v>3801.19</v>
      </c>
      <c r="K43" s="71" t="s">
        <v>243</v>
      </c>
      <c r="L43" s="81" t="s">
        <v>1170</v>
      </c>
    </row>
    <row r="44" spans="1:12" s="76" customFormat="1" ht="165">
      <c r="A44" s="458"/>
      <c r="B44" s="10">
        <v>13</v>
      </c>
      <c r="C44" s="10" t="s">
        <v>240</v>
      </c>
      <c r="D44" s="10" t="s">
        <v>8</v>
      </c>
      <c r="E44" s="78" t="s">
        <v>250</v>
      </c>
      <c r="F44" s="78" t="s">
        <v>251</v>
      </c>
      <c r="G44" s="78" t="s">
        <v>242</v>
      </c>
      <c r="H44" s="410" t="s">
        <v>1316</v>
      </c>
      <c r="I44" s="78" t="s">
        <v>253</v>
      </c>
      <c r="J44" s="262">
        <v>3800.24</v>
      </c>
      <c r="K44" s="78" t="s">
        <v>243</v>
      </c>
      <c r="L44" s="371" t="s">
        <v>1170</v>
      </c>
    </row>
    <row r="45" spans="1:12" s="76" customFormat="1" ht="21" customHeight="1">
      <c r="A45" s="459"/>
      <c r="B45" s="495" t="s">
        <v>1317</v>
      </c>
      <c r="C45" s="496"/>
      <c r="D45" s="496"/>
      <c r="E45" s="496"/>
      <c r="F45" s="496"/>
      <c r="G45" s="496"/>
      <c r="H45" s="496"/>
      <c r="I45" s="496"/>
      <c r="J45" s="496"/>
      <c r="K45" s="496"/>
      <c r="L45" s="379"/>
    </row>
    <row r="46" spans="1:12" s="76" customFormat="1" ht="90">
      <c r="A46" s="429">
        <v>16</v>
      </c>
      <c r="B46" s="70">
        <v>13</v>
      </c>
      <c r="C46" s="70" t="s">
        <v>244</v>
      </c>
      <c r="D46" s="70" t="s">
        <v>254</v>
      </c>
      <c r="E46" s="6" t="s">
        <v>255</v>
      </c>
      <c r="F46" s="6" t="s">
        <v>256</v>
      </c>
      <c r="G46" s="6" t="s">
        <v>257</v>
      </c>
      <c r="H46" s="6" t="s">
        <v>258</v>
      </c>
      <c r="I46" s="6" t="s">
        <v>253</v>
      </c>
      <c r="J46" s="72">
        <v>10311.58</v>
      </c>
      <c r="K46" s="6" t="s">
        <v>243</v>
      </c>
      <c r="L46" s="81" t="s">
        <v>1171</v>
      </c>
    </row>
    <row r="47" spans="1:12" s="76" customFormat="1" ht="90">
      <c r="A47" s="471"/>
      <c r="B47" s="10">
        <v>13</v>
      </c>
      <c r="C47" s="10" t="s">
        <v>244</v>
      </c>
      <c r="D47" s="10" t="s">
        <v>254</v>
      </c>
      <c r="E47" s="10" t="s">
        <v>255</v>
      </c>
      <c r="F47" s="10" t="s">
        <v>256</v>
      </c>
      <c r="G47" s="10" t="s">
        <v>257</v>
      </c>
      <c r="H47" s="10" t="s">
        <v>258</v>
      </c>
      <c r="I47" s="10" t="s">
        <v>253</v>
      </c>
      <c r="J47" s="262">
        <v>10227.06</v>
      </c>
      <c r="K47" s="10" t="s">
        <v>243</v>
      </c>
      <c r="L47" s="371" t="s">
        <v>1171</v>
      </c>
    </row>
    <row r="48" spans="1:12" s="76" customFormat="1">
      <c r="A48" s="430"/>
      <c r="B48" s="495" t="s">
        <v>1306</v>
      </c>
      <c r="C48" s="496"/>
      <c r="D48" s="496"/>
      <c r="E48" s="496"/>
      <c r="F48" s="496"/>
      <c r="G48" s="496"/>
      <c r="H48" s="496"/>
      <c r="I48" s="496"/>
      <c r="J48" s="496"/>
      <c r="K48" s="496"/>
      <c r="L48" s="379"/>
    </row>
    <row r="49" spans="1:12" s="76" customFormat="1" ht="150">
      <c r="A49" s="429">
        <v>17</v>
      </c>
      <c r="B49" s="70">
        <v>13</v>
      </c>
      <c r="C49" s="70">
        <v>4</v>
      </c>
      <c r="D49" s="70" t="s">
        <v>11</v>
      </c>
      <c r="E49" s="6" t="s">
        <v>259</v>
      </c>
      <c r="F49" s="6" t="s">
        <v>260</v>
      </c>
      <c r="G49" s="6" t="s">
        <v>261</v>
      </c>
      <c r="H49" s="6" t="s">
        <v>262</v>
      </c>
      <c r="I49" s="6" t="s">
        <v>263</v>
      </c>
      <c r="J49" s="72">
        <v>10601.73</v>
      </c>
      <c r="K49" s="6" t="s">
        <v>243</v>
      </c>
      <c r="L49" s="81" t="s">
        <v>1172</v>
      </c>
    </row>
    <row r="50" spans="1:12" s="76" customFormat="1" ht="150">
      <c r="A50" s="471"/>
      <c r="B50" s="10">
        <v>13</v>
      </c>
      <c r="C50" s="10">
        <v>4</v>
      </c>
      <c r="D50" s="10" t="s">
        <v>11</v>
      </c>
      <c r="E50" s="10" t="s">
        <v>259</v>
      </c>
      <c r="F50" s="10" t="s">
        <v>260</v>
      </c>
      <c r="G50" s="10" t="s">
        <v>261</v>
      </c>
      <c r="H50" s="10" t="s">
        <v>262</v>
      </c>
      <c r="I50" s="10" t="s">
        <v>263</v>
      </c>
      <c r="J50" s="262">
        <v>9001.7800000000007</v>
      </c>
      <c r="K50" s="10" t="s">
        <v>243</v>
      </c>
      <c r="L50" s="371" t="s">
        <v>1172</v>
      </c>
    </row>
    <row r="51" spans="1:12" s="76" customFormat="1">
      <c r="A51" s="430"/>
      <c r="B51" s="495" t="s">
        <v>1306</v>
      </c>
      <c r="C51" s="496"/>
      <c r="D51" s="496"/>
      <c r="E51" s="496"/>
      <c r="F51" s="496"/>
      <c r="G51" s="496"/>
      <c r="H51" s="496"/>
      <c r="I51" s="496"/>
      <c r="J51" s="496"/>
      <c r="K51" s="496"/>
      <c r="L51" s="355"/>
    </row>
    <row r="52" spans="1:12" ht="23.25">
      <c r="A52" s="73"/>
      <c r="B52" s="75"/>
      <c r="C52" s="75"/>
      <c r="D52" s="75"/>
      <c r="E52" s="75"/>
      <c r="F52" s="75"/>
      <c r="G52" s="75"/>
      <c r="H52" s="510" t="s">
        <v>1099</v>
      </c>
      <c r="I52" s="510"/>
      <c r="J52" s="64">
        <f>J5+J6+J9+J12+J15+J18+J21+J24+J27+J28+J31+J34+J37+J40+J43+J46+J49</f>
        <v>584559.99999999988</v>
      </c>
      <c r="K52" s="75"/>
      <c r="L52" s="354"/>
    </row>
    <row r="53" spans="1:12" ht="23.25">
      <c r="A53" s="74"/>
      <c r="B53" s="74"/>
      <c r="C53" s="74"/>
      <c r="D53" s="74"/>
      <c r="E53" s="74"/>
      <c r="F53" s="74"/>
      <c r="G53" s="74"/>
      <c r="H53" s="510" t="s">
        <v>1100</v>
      </c>
      <c r="I53" s="510"/>
      <c r="J53" s="315">
        <f>J50+J47+J44+J41+J36+J34+J32+J29+J27+J25+J22+J19+J16+J13+J10+J7+J5+J38</f>
        <v>544272.54999999993</v>
      </c>
      <c r="K53" s="74"/>
    </row>
    <row r="57" spans="1:12">
      <c r="J57" s="217"/>
    </row>
    <row r="58" spans="1:12">
      <c r="J58" s="217"/>
    </row>
  </sheetData>
  <mergeCells count="18">
    <mergeCell ref="B51:K51"/>
    <mergeCell ref="B39:K39"/>
    <mergeCell ref="A2:K2"/>
    <mergeCell ref="H52:I52"/>
    <mergeCell ref="H53:I53"/>
    <mergeCell ref="B8:K8"/>
    <mergeCell ref="B11:K11"/>
    <mergeCell ref="B14:K14"/>
    <mergeCell ref="B17:K17"/>
    <mergeCell ref="B20:K20"/>
    <mergeCell ref="B23:K23"/>
    <mergeCell ref="B26:K26"/>
    <mergeCell ref="B30:K30"/>
    <mergeCell ref="B33:K33"/>
    <mergeCell ref="B42:K42"/>
    <mergeCell ref="B45:K45"/>
    <mergeCell ref="B48:K48"/>
    <mergeCell ref="B36:K3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topLeftCell="D7" workbookViewId="0">
      <selection activeCell="F16" sqref="F16"/>
    </sheetView>
  </sheetViews>
  <sheetFormatPr defaultRowHeight="15"/>
  <cols>
    <col min="2" max="2" width="48.42578125" customWidth="1"/>
    <col min="3" max="3" width="11.28515625" customWidth="1"/>
    <col min="4" max="4" width="42.140625" customWidth="1"/>
    <col min="5" max="5" width="43.85546875" customWidth="1"/>
    <col min="6" max="6" width="78.5703125" customWidth="1"/>
  </cols>
  <sheetData>
    <row r="1" spans="2:6" s="79" customFormat="1"/>
    <row r="2" spans="2:6" s="79" customFormat="1" ht="75">
      <c r="B2" s="238" t="s">
        <v>940</v>
      </c>
      <c r="C2" s="238" t="s">
        <v>941</v>
      </c>
      <c r="D2" s="238" t="s">
        <v>942</v>
      </c>
      <c r="E2" s="237" t="s">
        <v>943</v>
      </c>
      <c r="F2" s="237" t="s">
        <v>944</v>
      </c>
    </row>
    <row r="3" spans="2:6" ht="30">
      <c r="B3" s="240" t="s">
        <v>1089</v>
      </c>
      <c r="C3" s="240">
        <v>12</v>
      </c>
      <c r="D3" s="244" t="s">
        <v>193</v>
      </c>
      <c r="E3" s="245" t="s">
        <v>985</v>
      </c>
      <c r="F3" s="245" t="s">
        <v>264</v>
      </c>
    </row>
    <row r="4" spans="2:6" ht="30">
      <c r="B4" s="240"/>
      <c r="C4" s="240">
        <v>10</v>
      </c>
      <c r="D4" s="244" t="s">
        <v>197</v>
      </c>
      <c r="E4" s="245" t="s">
        <v>986</v>
      </c>
      <c r="F4" s="245" t="s">
        <v>264</v>
      </c>
    </row>
    <row r="5" spans="2:6" ht="30">
      <c r="B5" s="240"/>
      <c r="C5" s="243">
        <v>13</v>
      </c>
      <c r="D5" s="272" t="s">
        <v>202</v>
      </c>
      <c r="E5" s="258" t="s">
        <v>987</v>
      </c>
      <c r="F5" s="258" t="s">
        <v>264</v>
      </c>
    </row>
    <row r="6" spans="2:6">
      <c r="B6" s="240"/>
      <c r="C6" s="243">
        <v>12</v>
      </c>
      <c r="D6" s="244" t="s">
        <v>204</v>
      </c>
      <c r="E6" s="245" t="s">
        <v>988</v>
      </c>
      <c r="F6" s="245" t="s">
        <v>264</v>
      </c>
    </row>
    <row r="7" spans="2:6" ht="30">
      <c r="B7" s="240"/>
      <c r="C7" s="243">
        <v>10</v>
      </c>
      <c r="D7" s="244" t="s">
        <v>208</v>
      </c>
      <c r="E7" s="245" t="s">
        <v>989</v>
      </c>
      <c r="F7" s="245" t="s">
        <v>264</v>
      </c>
    </row>
    <row r="8" spans="2:6" ht="30">
      <c r="B8" s="240"/>
      <c r="C8" s="243">
        <v>10</v>
      </c>
      <c r="D8" s="244" t="s">
        <v>212</v>
      </c>
      <c r="E8" s="245" t="s">
        <v>990</v>
      </c>
      <c r="F8" s="245" t="s">
        <v>264</v>
      </c>
    </row>
    <row r="9" spans="2:6" ht="30">
      <c r="B9" s="240"/>
      <c r="C9" s="243">
        <v>10</v>
      </c>
      <c r="D9" s="273" t="s">
        <v>215</v>
      </c>
      <c r="E9" s="245" t="s">
        <v>991</v>
      </c>
      <c r="F9" s="245" t="s">
        <v>264</v>
      </c>
    </row>
    <row r="10" spans="2:6" ht="75">
      <c r="B10" s="240"/>
      <c r="C10" s="243">
        <v>13</v>
      </c>
      <c r="D10" s="244" t="s">
        <v>224</v>
      </c>
      <c r="E10" s="245" t="s">
        <v>992</v>
      </c>
      <c r="F10" s="245" t="s">
        <v>264</v>
      </c>
    </row>
    <row r="11" spans="2:6" ht="30">
      <c r="B11" s="240"/>
      <c r="C11" s="243">
        <v>13</v>
      </c>
      <c r="D11" s="244" t="s">
        <v>230</v>
      </c>
      <c r="E11" s="245" t="s">
        <v>993</v>
      </c>
      <c r="F11" s="245" t="s">
        <v>264</v>
      </c>
    </row>
    <row r="12" spans="2:6" ht="30">
      <c r="B12" s="240"/>
      <c r="C12" s="243">
        <v>13</v>
      </c>
      <c r="D12" s="244" t="s">
        <v>241</v>
      </c>
      <c r="E12" s="245" t="s">
        <v>994</v>
      </c>
      <c r="F12" s="245" t="s">
        <v>264</v>
      </c>
    </row>
    <row r="13" spans="2:6" ht="30">
      <c r="B13" s="240"/>
      <c r="C13" s="243">
        <v>13</v>
      </c>
      <c r="D13" s="244" t="s">
        <v>245</v>
      </c>
      <c r="E13" s="245" t="s">
        <v>995</v>
      </c>
      <c r="F13" s="245" t="s">
        <v>264</v>
      </c>
    </row>
    <row r="14" spans="2:6" ht="45">
      <c r="B14" s="240"/>
      <c r="C14" s="243">
        <v>13</v>
      </c>
      <c r="D14" s="244" t="s">
        <v>250</v>
      </c>
      <c r="E14" s="245" t="s">
        <v>996</v>
      </c>
      <c r="F14" s="245" t="s">
        <v>1317</v>
      </c>
    </row>
    <row r="15" spans="2:6" ht="30">
      <c r="B15" s="240"/>
      <c r="C15" s="243">
        <v>13</v>
      </c>
      <c r="D15" s="244" t="s">
        <v>997</v>
      </c>
      <c r="E15" s="245" t="s">
        <v>998</v>
      </c>
      <c r="F15" s="245" t="s">
        <v>264</v>
      </c>
    </row>
    <row r="16" spans="2:6" ht="30">
      <c r="B16" s="240"/>
      <c r="C16" s="243">
        <v>13</v>
      </c>
      <c r="D16" s="244" t="s">
        <v>999</v>
      </c>
      <c r="E16" s="245" t="s">
        <v>1000</v>
      </c>
      <c r="F16" s="245" t="s">
        <v>264</v>
      </c>
    </row>
    <row r="17" spans="2:6" ht="45">
      <c r="B17" s="243"/>
      <c r="C17" s="243">
        <v>13</v>
      </c>
      <c r="D17" s="292" t="s">
        <v>1084</v>
      </c>
      <c r="E17" s="302" t="s">
        <v>1085</v>
      </c>
      <c r="F17" s="302" t="s">
        <v>1083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7"/>
  <sheetViews>
    <sheetView topLeftCell="A16" zoomScale="70" zoomScaleNormal="70" workbookViewId="0">
      <selection activeCell="A20" sqref="A20:A22"/>
    </sheetView>
  </sheetViews>
  <sheetFormatPr defaultRowHeight="15"/>
  <cols>
    <col min="1" max="1" width="4.5703125" style="79" customWidth="1"/>
    <col min="2" max="2" width="8.85546875" style="79" bestFit="1" customWidth="1"/>
    <col min="3" max="3" width="9.5703125" style="79" bestFit="1" customWidth="1"/>
    <col min="4" max="4" width="8.7109375" style="79" bestFit="1" customWidth="1"/>
    <col min="5" max="5" width="21.85546875" style="79" customWidth="1"/>
    <col min="6" max="6" width="50.140625" style="79" customWidth="1"/>
    <col min="7" max="7" width="19.5703125" style="79" customWidth="1"/>
    <col min="8" max="8" width="24.85546875" style="79" customWidth="1"/>
    <col min="9" max="9" width="17.7109375" style="79" customWidth="1"/>
    <col min="10" max="10" width="13.7109375" style="79" bestFit="1" customWidth="1"/>
    <col min="11" max="11" width="17.140625" style="79" customWidth="1"/>
    <col min="12" max="12" width="20.85546875" style="79" customWidth="1"/>
    <col min="13" max="16384" width="9.140625" style="79"/>
  </cols>
  <sheetData>
    <row r="1" spans="1:12">
      <c r="A1" s="83"/>
      <c r="B1" s="83"/>
      <c r="C1" s="83"/>
      <c r="D1" s="83"/>
      <c r="E1" s="83"/>
      <c r="F1" s="83"/>
      <c r="G1" s="83"/>
      <c r="H1" s="83"/>
      <c r="I1" s="83"/>
      <c r="J1" s="83"/>
      <c r="K1" s="83"/>
    </row>
    <row r="2" spans="1:12" ht="23.25">
      <c r="A2" s="517" t="s">
        <v>265</v>
      </c>
      <c r="B2" s="517"/>
      <c r="C2" s="517"/>
      <c r="D2" s="517"/>
      <c r="E2" s="517"/>
      <c r="F2" s="517"/>
      <c r="G2" s="517"/>
      <c r="H2" s="517"/>
      <c r="I2" s="517"/>
      <c r="J2" s="517"/>
      <c r="K2" s="517"/>
    </row>
    <row r="3" spans="1:12" ht="15.75">
      <c r="A3" s="83"/>
      <c r="B3" s="84"/>
      <c r="C3" s="83"/>
      <c r="D3" s="83"/>
      <c r="E3" s="83"/>
      <c r="F3" s="83"/>
      <c r="G3" s="83"/>
      <c r="H3" s="83"/>
      <c r="I3" s="83"/>
      <c r="J3" s="83"/>
      <c r="K3" s="89"/>
    </row>
    <row r="4" spans="1:12" ht="45">
      <c r="A4" s="80" t="s">
        <v>266</v>
      </c>
      <c r="B4" s="80" t="s">
        <v>48</v>
      </c>
      <c r="C4" s="80" t="s">
        <v>1</v>
      </c>
      <c r="D4" s="80" t="s">
        <v>2</v>
      </c>
      <c r="E4" s="80" t="s">
        <v>4</v>
      </c>
      <c r="F4" s="80" t="s">
        <v>5</v>
      </c>
      <c r="G4" s="80" t="s">
        <v>15</v>
      </c>
      <c r="H4" s="80" t="s">
        <v>6</v>
      </c>
      <c r="I4" s="80" t="s">
        <v>7</v>
      </c>
      <c r="J4" s="80" t="s">
        <v>16</v>
      </c>
      <c r="K4" s="92" t="s">
        <v>3</v>
      </c>
      <c r="L4" s="92" t="s">
        <v>1102</v>
      </c>
    </row>
    <row r="5" spans="1:12" ht="45">
      <c r="A5" s="461">
        <v>1</v>
      </c>
      <c r="B5" s="93" t="s">
        <v>267</v>
      </c>
      <c r="C5" s="93" t="s">
        <v>268</v>
      </c>
      <c r="D5" s="93" t="s">
        <v>8</v>
      </c>
      <c r="E5" s="82" t="s">
        <v>269</v>
      </c>
      <c r="F5" s="82" t="s">
        <v>270</v>
      </c>
      <c r="G5" s="82" t="s">
        <v>271</v>
      </c>
      <c r="H5" s="82" t="s">
        <v>272</v>
      </c>
      <c r="I5" s="82" t="s">
        <v>273</v>
      </c>
      <c r="J5" s="87">
        <v>38445</v>
      </c>
      <c r="K5" s="88" t="s">
        <v>28</v>
      </c>
      <c r="L5" s="339" t="s">
        <v>1173</v>
      </c>
    </row>
    <row r="6" spans="1:12" ht="45">
      <c r="A6" s="161"/>
      <c r="B6" s="96" t="s">
        <v>267</v>
      </c>
      <c r="C6" s="96" t="s">
        <v>268</v>
      </c>
      <c r="D6" s="96" t="s">
        <v>8</v>
      </c>
      <c r="E6" s="10" t="s">
        <v>269</v>
      </c>
      <c r="F6" s="10" t="s">
        <v>270</v>
      </c>
      <c r="G6" s="10" t="s">
        <v>271</v>
      </c>
      <c r="H6" s="10" t="s">
        <v>272</v>
      </c>
      <c r="I6" s="392" t="s">
        <v>274</v>
      </c>
      <c r="J6" s="262">
        <v>35700</v>
      </c>
      <c r="K6" s="78" t="s">
        <v>28</v>
      </c>
      <c r="L6" s="358" t="s">
        <v>1173</v>
      </c>
    </row>
    <row r="7" spans="1:12" ht="21.75" customHeight="1">
      <c r="A7" s="462"/>
      <c r="B7" s="519" t="s">
        <v>310</v>
      </c>
      <c r="C7" s="520"/>
      <c r="D7" s="520"/>
      <c r="E7" s="520"/>
      <c r="F7" s="520"/>
      <c r="G7" s="520"/>
      <c r="H7" s="520"/>
      <c r="I7" s="520"/>
      <c r="J7" s="520"/>
      <c r="K7" s="520"/>
      <c r="L7" s="360"/>
    </row>
    <row r="8" spans="1:12" ht="225">
      <c r="A8" s="21">
        <v>2</v>
      </c>
      <c r="B8" s="93" t="s">
        <v>275</v>
      </c>
      <c r="C8" s="93" t="s">
        <v>276</v>
      </c>
      <c r="D8" s="93" t="s">
        <v>8</v>
      </c>
      <c r="E8" s="82" t="s">
        <v>277</v>
      </c>
      <c r="F8" s="82" t="s">
        <v>278</v>
      </c>
      <c r="G8" s="82" t="s">
        <v>279</v>
      </c>
      <c r="H8" s="82" t="s">
        <v>280</v>
      </c>
      <c r="I8" s="82" t="s">
        <v>273</v>
      </c>
      <c r="J8" s="87">
        <v>19367</v>
      </c>
      <c r="K8" s="88" t="s">
        <v>281</v>
      </c>
      <c r="L8" s="339" t="s">
        <v>1174</v>
      </c>
    </row>
    <row r="9" spans="1:12" ht="225">
      <c r="A9" s="458"/>
      <c r="B9" s="96" t="s">
        <v>275</v>
      </c>
      <c r="C9" s="96" t="s">
        <v>276</v>
      </c>
      <c r="D9" s="96" t="s">
        <v>8</v>
      </c>
      <c r="E9" s="10" t="s">
        <v>277</v>
      </c>
      <c r="F9" s="10" t="s">
        <v>278</v>
      </c>
      <c r="G9" s="10" t="s">
        <v>279</v>
      </c>
      <c r="H9" s="10" t="s">
        <v>280</v>
      </c>
      <c r="I9" s="392" t="s">
        <v>274</v>
      </c>
      <c r="J9" s="262">
        <v>15450</v>
      </c>
      <c r="K9" s="78" t="s">
        <v>281</v>
      </c>
      <c r="L9" s="358" t="s">
        <v>1174</v>
      </c>
    </row>
    <row r="10" spans="1:12">
      <c r="A10" s="459"/>
      <c r="B10" s="519" t="s">
        <v>310</v>
      </c>
      <c r="C10" s="520"/>
      <c r="D10" s="520"/>
      <c r="E10" s="520"/>
      <c r="F10" s="520"/>
      <c r="G10" s="520"/>
      <c r="H10" s="520"/>
      <c r="I10" s="520"/>
      <c r="J10" s="520"/>
      <c r="K10" s="520"/>
      <c r="L10" s="360"/>
    </row>
    <row r="11" spans="1:12" ht="285">
      <c r="A11" s="21">
        <v>3</v>
      </c>
      <c r="B11" s="93" t="s">
        <v>275</v>
      </c>
      <c r="C11" s="93" t="s">
        <v>282</v>
      </c>
      <c r="D11" s="93" t="s">
        <v>283</v>
      </c>
      <c r="E11" s="82" t="s">
        <v>284</v>
      </c>
      <c r="F11" s="82" t="s">
        <v>285</v>
      </c>
      <c r="G11" s="82" t="s">
        <v>286</v>
      </c>
      <c r="H11" s="82" t="s">
        <v>287</v>
      </c>
      <c r="I11" s="82" t="s">
        <v>288</v>
      </c>
      <c r="J11" s="87">
        <v>10034</v>
      </c>
      <c r="K11" s="88" t="s">
        <v>289</v>
      </c>
      <c r="L11" s="339" t="s">
        <v>1175</v>
      </c>
    </row>
    <row r="12" spans="1:12" ht="285">
      <c r="A12" s="458"/>
      <c r="B12" s="96" t="s">
        <v>275</v>
      </c>
      <c r="C12" s="96" t="s">
        <v>282</v>
      </c>
      <c r="D12" s="96" t="s">
        <v>283</v>
      </c>
      <c r="E12" s="10" t="s">
        <v>284</v>
      </c>
      <c r="F12" s="10" t="s">
        <v>285</v>
      </c>
      <c r="G12" s="10" t="s">
        <v>286</v>
      </c>
      <c r="H12" s="10" t="s">
        <v>287</v>
      </c>
      <c r="I12" s="392" t="s">
        <v>274</v>
      </c>
      <c r="J12" s="262">
        <v>6840</v>
      </c>
      <c r="K12" s="78" t="s">
        <v>289</v>
      </c>
      <c r="L12" s="358" t="s">
        <v>1175</v>
      </c>
    </row>
    <row r="13" spans="1:12">
      <c r="A13" s="459"/>
      <c r="B13" s="519" t="s">
        <v>310</v>
      </c>
      <c r="C13" s="520"/>
      <c r="D13" s="520"/>
      <c r="E13" s="520"/>
      <c r="F13" s="520"/>
      <c r="G13" s="520"/>
      <c r="H13" s="520"/>
      <c r="I13" s="520"/>
      <c r="J13" s="520"/>
      <c r="K13" s="520"/>
      <c r="L13" s="360"/>
    </row>
    <row r="14" spans="1:12" ht="135">
      <c r="A14" s="21">
        <v>4</v>
      </c>
      <c r="B14" s="93" t="s">
        <v>267</v>
      </c>
      <c r="C14" s="93" t="s">
        <v>290</v>
      </c>
      <c r="D14" s="93" t="s">
        <v>8</v>
      </c>
      <c r="E14" s="82" t="s">
        <v>291</v>
      </c>
      <c r="F14" s="82" t="s">
        <v>292</v>
      </c>
      <c r="G14" s="82" t="s">
        <v>293</v>
      </c>
      <c r="H14" s="82" t="s">
        <v>294</v>
      </c>
      <c r="I14" s="82" t="s">
        <v>273</v>
      </c>
      <c r="J14" s="87">
        <v>11500</v>
      </c>
      <c r="K14" s="88" t="s">
        <v>295</v>
      </c>
      <c r="L14" s="339"/>
    </row>
    <row r="15" spans="1:12" ht="135">
      <c r="A15" s="458"/>
      <c r="B15" s="96" t="s">
        <v>267</v>
      </c>
      <c r="C15" s="96" t="s">
        <v>290</v>
      </c>
      <c r="D15" s="96" t="s">
        <v>8</v>
      </c>
      <c r="E15" s="10" t="s">
        <v>291</v>
      </c>
      <c r="F15" s="10" t="s">
        <v>292</v>
      </c>
      <c r="G15" s="10" t="s">
        <v>296</v>
      </c>
      <c r="H15" s="10" t="s">
        <v>294</v>
      </c>
      <c r="I15" s="392" t="s">
        <v>274</v>
      </c>
      <c r="J15" s="53">
        <v>11500</v>
      </c>
      <c r="K15" s="78" t="s">
        <v>295</v>
      </c>
      <c r="L15" s="358" t="s">
        <v>1176</v>
      </c>
    </row>
    <row r="16" spans="1:12">
      <c r="A16" s="459"/>
      <c r="B16" s="519" t="s">
        <v>311</v>
      </c>
      <c r="C16" s="520"/>
      <c r="D16" s="520"/>
      <c r="E16" s="520"/>
      <c r="F16" s="520"/>
      <c r="G16" s="520"/>
      <c r="H16" s="520"/>
      <c r="I16" s="520"/>
      <c r="J16" s="520"/>
      <c r="K16" s="520"/>
      <c r="L16" s="360"/>
    </row>
    <row r="17" spans="1:12" ht="120">
      <c r="A17" s="21">
        <v>5</v>
      </c>
      <c r="B17" s="93" t="s">
        <v>275</v>
      </c>
      <c r="C17" s="93" t="s">
        <v>282</v>
      </c>
      <c r="D17" s="93" t="s">
        <v>8</v>
      </c>
      <c r="E17" s="82" t="s">
        <v>297</v>
      </c>
      <c r="F17" s="81" t="s">
        <v>298</v>
      </c>
      <c r="G17" s="82" t="s">
        <v>271</v>
      </c>
      <c r="H17" s="82" t="s">
        <v>299</v>
      </c>
      <c r="I17" s="82" t="s">
        <v>300</v>
      </c>
      <c r="J17" s="87">
        <v>18266</v>
      </c>
      <c r="K17" s="88" t="s">
        <v>301</v>
      </c>
      <c r="L17" s="339" t="s">
        <v>1177</v>
      </c>
    </row>
    <row r="18" spans="1:12" ht="120">
      <c r="A18" s="458"/>
      <c r="B18" s="96" t="s">
        <v>275</v>
      </c>
      <c r="C18" s="96" t="s">
        <v>282</v>
      </c>
      <c r="D18" s="96" t="s">
        <v>8</v>
      </c>
      <c r="E18" s="10" t="s">
        <v>297</v>
      </c>
      <c r="F18" s="10" t="s">
        <v>298</v>
      </c>
      <c r="G18" s="392" t="s">
        <v>302</v>
      </c>
      <c r="H18" s="10" t="s">
        <v>299</v>
      </c>
      <c r="I18" s="392" t="s">
        <v>274</v>
      </c>
      <c r="J18" s="53">
        <v>18266</v>
      </c>
      <c r="K18" s="78" t="s">
        <v>301</v>
      </c>
      <c r="L18" s="358" t="s">
        <v>1177</v>
      </c>
    </row>
    <row r="19" spans="1:12" ht="40.5" customHeight="1">
      <c r="A19" s="459"/>
      <c r="B19" s="521" t="s">
        <v>1324</v>
      </c>
      <c r="C19" s="522"/>
      <c r="D19" s="522"/>
      <c r="E19" s="522"/>
      <c r="F19" s="522"/>
      <c r="G19" s="522"/>
      <c r="H19" s="522"/>
      <c r="I19" s="522"/>
      <c r="J19" s="522"/>
      <c r="K19" s="522"/>
      <c r="L19" s="360"/>
    </row>
    <row r="20" spans="1:12" ht="240">
      <c r="A20" s="21">
        <v>6</v>
      </c>
      <c r="B20" s="93" t="s">
        <v>275</v>
      </c>
      <c r="C20" s="93" t="s">
        <v>303</v>
      </c>
      <c r="D20" s="93" t="s">
        <v>304</v>
      </c>
      <c r="E20" s="82" t="s">
        <v>305</v>
      </c>
      <c r="F20" s="82" t="s">
        <v>306</v>
      </c>
      <c r="G20" s="82" t="s">
        <v>307</v>
      </c>
      <c r="H20" s="82" t="s">
        <v>308</v>
      </c>
      <c r="I20" s="82" t="s">
        <v>273</v>
      </c>
      <c r="J20" s="87">
        <v>20000</v>
      </c>
      <c r="K20" s="88" t="s">
        <v>309</v>
      </c>
      <c r="L20" s="339" t="s">
        <v>1178</v>
      </c>
    </row>
    <row r="21" spans="1:12" ht="240">
      <c r="A21" s="458"/>
      <c r="B21" s="96" t="s">
        <v>275</v>
      </c>
      <c r="C21" s="96" t="s">
        <v>303</v>
      </c>
      <c r="D21" s="96" t="s">
        <v>304</v>
      </c>
      <c r="E21" s="10" t="s">
        <v>305</v>
      </c>
      <c r="F21" s="10" t="s">
        <v>306</v>
      </c>
      <c r="G21" s="10" t="s">
        <v>307</v>
      </c>
      <c r="H21" s="10" t="s">
        <v>308</v>
      </c>
      <c r="I21" s="392" t="s">
        <v>274</v>
      </c>
      <c r="J21" s="262">
        <v>16000</v>
      </c>
      <c r="K21" s="78" t="s">
        <v>309</v>
      </c>
      <c r="L21" s="358" t="s">
        <v>1178</v>
      </c>
    </row>
    <row r="22" spans="1:12">
      <c r="A22" s="459"/>
      <c r="B22" s="523" t="s">
        <v>310</v>
      </c>
      <c r="C22" s="523"/>
      <c r="D22" s="523"/>
      <c r="E22" s="523"/>
      <c r="F22" s="523"/>
      <c r="G22" s="523"/>
      <c r="H22" s="523"/>
      <c r="I22" s="523"/>
      <c r="J22" s="523"/>
      <c r="K22" s="519"/>
      <c r="L22" s="360"/>
    </row>
    <row r="23" spans="1:12" ht="15.75">
      <c r="A23" s="85"/>
      <c r="B23" s="95"/>
      <c r="C23" s="95"/>
      <c r="D23" s="95"/>
      <c r="E23" s="85"/>
      <c r="F23" s="85"/>
      <c r="G23" s="85"/>
      <c r="H23" s="518" t="s">
        <v>1099</v>
      </c>
      <c r="I23" s="518"/>
      <c r="J23" s="316">
        <v>117612</v>
      </c>
      <c r="K23" s="94"/>
    </row>
    <row r="24" spans="1:12" ht="15.75">
      <c r="A24" s="90"/>
      <c r="B24" s="90"/>
      <c r="C24" s="90"/>
      <c r="D24" s="90"/>
      <c r="E24" s="90"/>
      <c r="F24" s="90"/>
      <c r="G24" s="90"/>
      <c r="H24" s="518" t="s">
        <v>1100</v>
      </c>
      <c r="I24" s="518"/>
      <c r="J24" s="317">
        <f>J21+J18+J15+J12+J9+J6</f>
        <v>103756</v>
      </c>
      <c r="K24" s="91"/>
    </row>
    <row r="26" spans="1:12">
      <c r="J26" s="217"/>
    </row>
    <row r="27" spans="1:12">
      <c r="J27" s="217"/>
    </row>
  </sheetData>
  <mergeCells count="9">
    <mergeCell ref="A2:K2"/>
    <mergeCell ref="H23:I23"/>
    <mergeCell ref="H24:I24"/>
    <mergeCell ref="B7:K7"/>
    <mergeCell ref="B10:K10"/>
    <mergeCell ref="B13:K13"/>
    <mergeCell ref="B16:K16"/>
    <mergeCell ref="B19:K19"/>
    <mergeCell ref="B22:K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8"/>
  <sheetViews>
    <sheetView zoomScale="90" zoomScaleNormal="90" workbookViewId="0">
      <selection activeCell="D14" sqref="D14"/>
    </sheetView>
  </sheetViews>
  <sheetFormatPr defaultRowHeight="15"/>
  <cols>
    <col min="3" max="3" width="48.42578125" customWidth="1"/>
    <col min="4" max="4" width="11.28515625" customWidth="1"/>
    <col min="5" max="5" width="42.140625" customWidth="1"/>
    <col min="6" max="6" width="43.85546875" customWidth="1"/>
    <col min="7" max="7" width="78.5703125" customWidth="1"/>
  </cols>
  <sheetData>
    <row r="1" spans="2:7" s="79" customFormat="1"/>
    <row r="2" spans="2:7" s="79" customFormat="1" ht="75">
      <c r="B2" s="237" t="s">
        <v>939</v>
      </c>
      <c r="C2" s="238" t="s">
        <v>940</v>
      </c>
      <c r="D2" s="238" t="s">
        <v>941</v>
      </c>
      <c r="E2" s="238" t="s">
        <v>942</v>
      </c>
      <c r="F2" s="237" t="s">
        <v>943</v>
      </c>
      <c r="G2" s="237" t="s">
        <v>944</v>
      </c>
    </row>
    <row r="3" spans="2:7" ht="42.75">
      <c r="B3" s="278">
        <v>1</v>
      </c>
      <c r="C3" s="279"/>
      <c r="D3" s="277">
        <v>10</v>
      </c>
      <c r="E3" s="277" t="s">
        <v>1001</v>
      </c>
      <c r="F3" s="310" t="s">
        <v>1002</v>
      </c>
      <c r="G3" s="275" t="s">
        <v>310</v>
      </c>
    </row>
    <row r="4" spans="2:7" ht="42.75">
      <c r="B4" s="278">
        <v>2</v>
      </c>
      <c r="C4" s="279"/>
      <c r="D4" s="277">
        <v>13</v>
      </c>
      <c r="E4" s="276" t="s">
        <v>277</v>
      </c>
      <c r="F4" s="310" t="s">
        <v>1003</v>
      </c>
      <c r="G4" s="275" t="s">
        <v>310</v>
      </c>
    </row>
    <row r="5" spans="2:7" ht="42.75">
      <c r="B5" s="278">
        <v>3</v>
      </c>
      <c r="C5" s="279"/>
      <c r="D5" s="277">
        <v>13</v>
      </c>
      <c r="E5" s="276" t="s">
        <v>284</v>
      </c>
      <c r="F5" s="310" t="s">
        <v>1004</v>
      </c>
      <c r="G5" s="275" t="s">
        <v>310</v>
      </c>
    </row>
    <row r="6" spans="2:7" ht="71.25">
      <c r="B6" s="278">
        <v>4</v>
      </c>
      <c r="C6" s="279"/>
      <c r="D6" s="277">
        <v>10</v>
      </c>
      <c r="E6" s="276" t="s">
        <v>1005</v>
      </c>
      <c r="F6" s="310" t="s">
        <v>1006</v>
      </c>
      <c r="G6" s="275" t="s">
        <v>1007</v>
      </c>
    </row>
    <row r="7" spans="2:7" ht="85.5">
      <c r="B7" s="278">
        <v>5</v>
      </c>
      <c r="C7" s="279"/>
      <c r="D7" s="277">
        <v>13</v>
      </c>
      <c r="E7" s="276" t="s">
        <v>1008</v>
      </c>
      <c r="F7" s="275" t="s">
        <v>1009</v>
      </c>
      <c r="G7" s="275" t="s">
        <v>1318</v>
      </c>
    </row>
    <row r="8" spans="2:7" ht="57">
      <c r="B8" s="263">
        <v>6</v>
      </c>
      <c r="C8" s="280" t="s">
        <v>1010</v>
      </c>
      <c r="D8" s="277">
        <v>13</v>
      </c>
      <c r="E8" s="276" t="s">
        <v>1011</v>
      </c>
      <c r="F8" s="275" t="s">
        <v>1012</v>
      </c>
      <c r="G8" s="275" t="s">
        <v>310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tabSelected="1" topLeftCell="A49" zoomScale="70" zoomScaleNormal="70" workbookViewId="0">
      <selection activeCell="F55" sqref="F55:F56"/>
    </sheetView>
  </sheetViews>
  <sheetFormatPr defaultRowHeight="15"/>
  <cols>
    <col min="1" max="1" width="4.7109375" style="79" bestFit="1" customWidth="1"/>
    <col min="2" max="2" width="9.42578125" style="79" bestFit="1" customWidth="1"/>
    <col min="3" max="3" width="9.5703125" style="79" bestFit="1" customWidth="1"/>
    <col min="4" max="4" width="9.42578125" style="79" bestFit="1" customWidth="1"/>
    <col min="5" max="5" width="34" style="79" customWidth="1"/>
    <col min="6" max="6" width="48.5703125" style="79" customWidth="1"/>
    <col min="7" max="7" width="41.28515625" style="79" customWidth="1"/>
    <col min="8" max="8" width="24.140625" style="79" customWidth="1"/>
    <col min="9" max="9" width="16.5703125" style="79" customWidth="1"/>
    <col min="10" max="10" width="24.7109375" style="79" customWidth="1"/>
    <col min="11" max="11" width="16.42578125" style="79" customWidth="1"/>
    <col min="12" max="12" width="59.7109375" style="79" customWidth="1"/>
    <col min="13" max="16384" width="9.140625" style="79"/>
  </cols>
  <sheetData>
    <row r="1" spans="1:12" ht="15.75">
      <c r="A1" s="83"/>
      <c r="B1" s="31"/>
      <c r="C1" s="83"/>
      <c r="D1" s="83"/>
      <c r="E1" s="83"/>
      <c r="F1" s="83"/>
      <c r="G1" s="83"/>
      <c r="H1" s="83"/>
      <c r="I1" s="83"/>
      <c r="J1" s="83"/>
    </row>
    <row r="2" spans="1:12" ht="23.25">
      <c r="A2" s="517" t="s">
        <v>312</v>
      </c>
      <c r="B2" s="517"/>
      <c r="C2" s="517"/>
      <c r="D2" s="517"/>
      <c r="E2" s="517"/>
      <c r="F2" s="517"/>
      <c r="G2" s="517"/>
      <c r="H2" s="517"/>
      <c r="I2" s="517"/>
      <c r="J2" s="517"/>
      <c r="K2" s="517"/>
    </row>
    <row r="4" spans="1:12" ht="40.5" customHeight="1">
      <c r="A4" s="80" t="s">
        <v>0</v>
      </c>
      <c r="B4" s="80" t="s">
        <v>14</v>
      </c>
      <c r="C4" s="80" t="s">
        <v>1</v>
      </c>
      <c r="D4" s="80" t="s">
        <v>2</v>
      </c>
      <c r="E4" s="80" t="s">
        <v>4</v>
      </c>
      <c r="F4" s="80" t="s">
        <v>5</v>
      </c>
      <c r="G4" s="80" t="s">
        <v>15</v>
      </c>
      <c r="H4" s="80" t="s">
        <v>6</v>
      </c>
      <c r="I4" s="80" t="s">
        <v>7</v>
      </c>
      <c r="J4" s="97" t="s">
        <v>16</v>
      </c>
      <c r="K4" s="97" t="s">
        <v>3</v>
      </c>
      <c r="L4" s="92" t="s">
        <v>1102</v>
      </c>
    </row>
    <row r="5" spans="1:12" ht="45">
      <c r="A5" s="81">
        <v>1</v>
      </c>
      <c r="B5" s="70">
        <v>13</v>
      </c>
      <c r="C5" s="70">
        <v>5</v>
      </c>
      <c r="D5" s="70" t="s">
        <v>8</v>
      </c>
      <c r="E5" s="81" t="s">
        <v>317</v>
      </c>
      <c r="F5" s="81" t="s">
        <v>313</v>
      </c>
      <c r="G5" s="81" t="s">
        <v>314</v>
      </c>
      <c r="H5" s="81" t="s">
        <v>315</v>
      </c>
      <c r="I5" s="81" t="s">
        <v>316</v>
      </c>
      <c r="J5" s="23">
        <v>2000</v>
      </c>
      <c r="K5" s="102" t="s">
        <v>28</v>
      </c>
      <c r="L5" s="338" t="s">
        <v>1179</v>
      </c>
    </row>
    <row r="6" spans="1:12" ht="75">
      <c r="A6" s="429">
        <v>2</v>
      </c>
      <c r="B6" s="70">
        <v>13</v>
      </c>
      <c r="C6" s="70">
        <v>5</v>
      </c>
      <c r="D6" s="70" t="s">
        <v>8</v>
      </c>
      <c r="E6" s="81" t="s">
        <v>318</v>
      </c>
      <c r="F6" s="81" t="s">
        <v>319</v>
      </c>
      <c r="G6" s="81" t="s">
        <v>320</v>
      </c>
      <c r="H6" s="81" t="s">
        <v>321</v>
      </c>
      <c r="I6" s="81" t="s">
        <v>322</v>
      </c>
      <c r="J6" s="23">
        <v>30000</v>
      </c>
      <c r="K6" s="102" t="s">
        <v>323</v>
      </c>
      <c r="L6" s="339" t="s">
        <v>1180</v>
      </c>
    </row>
    <row r="7" spans="1:12" ht="75">
      <c r="A7" s="471"/>
      <c r="B7" s="10">
        <v>13</v>
      </c>
      <c r="C7" s="10">
        <v>5</v>
      </c>
      <c r="D7" s="10" t="s">
        <v>8</v>
      </c>
      <c r="E7" s="10" t="s">
        <v>318</v>
      </c>
      <c r="F7" s="10" t="s">
        <v>319</v>
      </c>
      <c r="G7" s="10" t="s">
        <v>320</v>
      </c>
      <c r="H7" s="10" t="s">
        <v>321</v>
      </c>
      <c r="I7" s="10" t="s">
        <v>322</v>
      </c>
      <c r="J7" s="246">
        <v>29942</v>
      </c>
      <c r="K7" s="103" t="s">
        <v>323</v>
      </c>
      <c r="L7" s="340" t="s">
        <v>1180</v>
      </c>
    </row>
    <row r="8" spans="1:12">
      <c r="A8" s="430"/>
      <c r="B8" s="495" t="s">
        <v>459</v>
      </c>
      <c r="C8" s="496"/>
      <c r="D8" s="496"/>
      <c r="E8" s="496"/>
      <c r="F8" s="496"/>
      <c r="G8" s="496"/>
      <c r="H8" s="496"/>
      <c r="I8" s="496"/>
      <c r="J8" s="496"/>
      <c r="K8" s="496"/>
      <c r="L8" s="362"/>
    </row>
    <row r="9" spans="1:12" ht="60">
      <c r="A9" s="429">
        <v>3</v>
      </c>
      <c r="B9" s="70">
        <v>13</v>
      </c>
      <c r="C9" s="70">
        <v>5</v>
      </c>
      <c r="D9" s="70" t="s">
        <v>8</v>
      </c>
      <c r="E9" s="81" t="s">
        <v>324</v>
      </c>
      <c r="F9" s="81" t="s">
        <v>325</v>
      </c>
      <c r="G9" s="81" t="s">
        <v>320</v>
      </c>
      <c r="H9" s="81" t="s">
        <v>326</v>
      </c>
      <c r="I9" s="81" t="s">
        <v>327</v>
      </c>
      <c r="J9" s="23">
        <v>8000</v>
      </c>
      <c r="K9" s="102" t="s">
        <v>328</v>
      </c>
      <c r="L9" s="339" t="s">
        <v>1181</v>
      </c>
    </row>
    <row r="10" spans="1:12" ht="60">
      <c r="A10" s="471"/>
      <c r="B10" s="10">
        <v>13</v>
      </c>
      <c r="C10" s="10">
        <v>5</v>
      </c>
      <c r="D10" s="10" t="s">
        <v>8</v>
      </c>
      <c r="E10" s="10" t="s">
        <v>324</v>
      </c>
      <c r="F10" s="10" t="s">
        <v>325</v>
      </c>
      <c r="G10" s="10" t="s">
        <v>320</v>
      </c>
      <c r="H10" s="10" t="s">
        <v>326</v>
      </c>
      <c r="I10" s="10" t="s">
        <v>327</v>
      </c>
      <c r="J10" s="246">
        <v>7995</v>
      </c>
      <c r="K10" s="103" t="s">
        <v>328</v>
      </c>
      <c r="L10" s="340" t="s">
        <v>1181</v>
      </c>
    </row>
    <row r="11" spans="1:12">
      <c r="A11" s="430"/>
      <c r="B11" s="495" t="s">
        <v>459</v>
      </c>
      <c r="C11" s="496"/>
      <c r="D11" s="496"/>
      <c r="E11" s="496"/>
      <c r="F11" s="496"/>
      <c r="G11" s="496"/>
      <c r="H11" s="496"/>
      <c r="I11" s="496"/>
      <c r="J11" s="496"/>
      <c r="K11" s="496"/>
      <c r="L11" s="362"/>
    </row>
    <row r="12" spans="1:12" ht="75">
      <c r="A12" s="81">
        <v>4</v>
      </c>
      <c r="B12" s="70">
        <v>13</v>
      </c>
      <c r="C12" s="70">
        <v>5</v>
      </c>
      <c r="D12" s="70" t="s">
        <v>8</v>
      </c>
      <c r="E12" s="81" t="s">
        <v>329</v>
      </c>
      <c r="F12" s="81" t="s">
        <v>330</v>
      </c>
      <c r="G12" s="81" t="s">
        <v>331</v>
      </c>
      <c r="H12" s="81" t="s">
        <v>332</v>
      </c>
      <c r="I12" s="81" t="s">
        <v>333</v>
      </c>
      <c r="J12" s="23">
        <v>5000</v>
      </c>
      <c r="K12" s="102" t="s">
        <v>334</v>
      </c>
      <c r="L12" s="339" t="s">
        <v>1182</v>
      </c>
    </row>
    <row r="13" spans="1:12" ht="75">
      <c r="A13" s="429">
        <v>5</v>
      </c>
      <c r="B13" s="70">
        <v>13</v>
      </c>
      <c r="C13" s="70">
        <v>5</v>
      </c>
      <c r="D13" s="70" t="s">
        <v>8</v>
      </c>
      <c r="E13" s="81" t="s">
        <v>335</v>
      </c>
      <c r="F13" s="81" t="s">
        <v>336</v>
      </c>
      <c r="G13" s="81" t="s">
        <v>320</v>
      </c>
      <c r="H13" s="81" t="s">
        <v>337</v>
      </c>
      <c r="I13" s="81" t="s">
        <v>338</v>
      </c>
      <c r="J13" s="23">
        <v>10000</v>
      </c>
      <c r="K13" s="102" t="s">
        <v>339</v>
      </c>
      <c r="L13" s="339" t="s">
        <v>1183</v>
      </c>
    </row>
    <row r="14" spans="1:12" ht="75">
      <c r="A14" s="471"/>
      <c r="B14" s="10">
        <v>13</v>
      </c>
      <c r="C14" s="10">
        <v>5</v>
      </c>
      <c r="D14" s="10" t="s">
        <v>8</v>
      </c>
      <c r="E14" s="10" t="s">
        <v>335</v>
      </c>
      <c r="F14" s="10" t="s">
        <v>336</v>
      </c>
      <c r="G14" s="10" t="s">
        <v>320</v>
      </c>
      <c r="H14" s="10" t="s">
        <v>337</v>
      </c>
      <c r="I14" s="10" t="s">
        <v>338</v>
      </c>
      <c r="J14" s="246">
        <v>9999.99</v>
      </c>
      <c r="K14" s="103" t="s">
        <v>339</v>
      </c>
      <c r="L14" s="340" t="s">
        <v>1183</v>
      </c>
    </row>
    <row r="15" spans="1:12">
      <c r="A15" s="430"/>
      <c r="B15" s="495" t="s">
        <v>459</v>
      </c>
      <c r="C15" s="496"/>
      <c r="D15" s="496"/>
      <c r="E15" s="496"/>
      <c r="F15" s="496"/>
      <c r="G15" s="496"/>
      <c r="H15" s="496"/>
      <c r="I15" s="496"/>
      <c r="J15" s="496"/>
      <c r="K15" s="496"/>
      <c r="L15" s="362"/>
    </row>
    <row r="16" spans="1:12" ht="60">
      <c r="A16" s="429">
        <v>6</v>
      </c>
      <c r="B16" s="70">
        <v>13</v>
      </c>
      <c r="C16" s="70">
        <v>5</v>
      </c>
      <c r="D16" s="70" t="s">
        <v>8</v>
      </c>
      <c r="E16" s="81" t="s">
        <v>340</v>
      </c>
      <c r="F16" s="81" t="s">
        <v>341</v>
      </c>
      <c r="G16" s="81" t="s">
        <v>342</v>
      </c>
      <c r="H16" s="81" t="s">
        <v>343</v>
      </c>
      <c r="I16" s="81" t="s">
        <v>344</v>
      </c>
      <c r="J16" s="23">
        <v>2000</v>
      </c>
      <c r="K16" s="102" t="s">
        <v>345</v>
      </c>
      <c r="L16" s="339" t="s">
        <v>1184</v>
      </c>
    </row>
    <row r="17" spans="1:12" ht="60">
      <c r="A17" s="471"/>
      <c r="B17" s="10">
        <v>13</v>
      </c>
      <c r="C17" s="10">
        <v>5</v>
      </c>
      <c r="D17" s="10" t="s">
        <v>8</v>
      </c>
      <c r="E17" s="10" t="s">
        <v>340</v>
      </c>
      <c r="F17" s="10" t="s">
        <v>341</v>
      </c>
      <c r="G17" s="10" t="s">
        <v>342</v>
      </c>
      <c r="H17" s="10" t="s">
        <v>343</v>
      </c>
      <c r="I17" s="10" t="s">
        <v>344</v>
      </c>
      <c r="J17" s="246">
        <v>1500</v>
      </c>
      <c r="K17" s="103" t="s">
        <v>345</v>
      </c>
      <c r="L17" s="340" t="s">
        <v>1184</v>
      </c>
    </row>
    <row r="18" spans="1:12">
      <c r="A18" s="430"/>
      <c r="B18" s="495" t="s">
        <v>459</v>
      </c>
      <c r="C18" s="496"/>
      <c r="D18" s="496"/>
      <c r="E18" s="496"/>
      <c r="F18" s="496"/>
      <c r="G18" s="496"/>
      <c r="H18" s="496"/>
      <c r="I18" s="496"/>
      <c r="J18" s="496"/>
      <c r="K18" s="496"/>
      <c r="L18" s="362"/>
    </row>
    <row r="19" spans="1:12" ht="60">
      <c r="A19" s="429">
        <v>7</v>
      </c>
      <c r="B19" s="70">
        <v>10</v>
      </c>
      <c r="C19" s="70">
        <v>5</v>
      </c>
      <c r="D19" s="70" t="s">
        <v>8</v>
      </c>
      <c r="E19" s="81" t="s">
        <v>346</v>
      </c>
      <c r="F19" s="81" t="s">
        <v>347</v>
      </c>
      <c r="G19" s="81" t="s">
        <v>320</v>
      </c>
      <c r="H19" s="81" t="s">
        <v>348</v>
      </c>
      <c r="I19" s="81" t="s">
        <v>349</v>
      </c>
      <c r="J19" s="23">
        <v>25000</v>
      </c>
      <c r="K19" s="102" t="s">
        <v>350</v>
      </c>
      <c r="L19" s="339" t="s">
        <v>1185</v>
      </c>
    </row>
    <row r="20" spans="1:12" ht="60">
      <c r="A20" s="471"/>
      <c r="B20" s="10">
        <v>10</v>
      </c>
      <c r="C20" s="10">
        <v>5</v>
      </c>
      <c r="D20" s="10" t="s">
        <v>8</v>
      </c>
      <c r="E20" s="10" t="s">
        <v>346</v>
      </c>
      <c r="F20" s="10" t="s">
        <v>347</v>
      </c>
      <c r="G20" s="10" t="s">
        <v>320</v>
      </c>
      <c r="H20" s="10" t="s">
        <v>348</v>
      </c>
      <c r="I20" s="10" t="s">
        <v>349</v>
      </c>
      <c r="J20" s="246">
        <v>24887.74</v>
      </c>
      <c r="K20" s="103" t="s">
        <v>350</v>
      </c>
      <c r="L20" s="340" t="s">
        <v>1185</v>
      </c>
    </row>
    <row r="21" spans="1:12">
      <c r="A21" s="430"/>
      <c r="B21" s="495" t="s">
        <v>459</v>
      </c>
      <c r="C21" s="496"/>
      <c r="D21" s="496"/>
      <c r="E21" s="496"/>
      <c r="F21" s="496"/>
      <c r="G21" s="496"/>
      <c r="H21" s="496"/>
      <c r="I21" s="496"/>
      <c r="J21" s="496"/>
      <c r="K21" s="496"/>
      <c r="L21" s="362"/>
    </row>
    <row r="22" spans="1:12" ht="75">
      <c r="A22" s="429">
        <v>8</v>
      </c>
      <c r="B22" s="70">
        <v>13</v>
      </c>
      <c r="C22" s="70">
        <v>5</v>
      </c>
      <c r="D22" s="70" t="s">
        <v>8</v>
      </c>
      <c r="E22" s="81" t="s">
        <v>351</v>
      </c>
      <c r="F22" s="81" t="s">
        <v>352</v>
      </c>
      <c r="G22" s="81" t="s">
        <v>353</v>
      </c>
      <c r="H22" s="81" t="s">
        <v>354</v>
      </c>
      <c r="I22" s="81" t="s">
        <v>355</v>
      </c>
      <c r="J22" s="23">
        <v>50000</v>
      </c>
      <c r="K22" s="102" t="s">
        <v>356</v>
      </c>
      <c r="L22" s="339" t="s">
        <v>1186</v>
      </c>
    </row>
    <row r="23" spans="1:12" ht="75">
      <c r="A23" s="471"/>
      <c r="B23" s="10">
        <v>13</v>
      </c>
      <c r="C23" s="10">
        <v>5</v>
      </c>
      <c r="D23" s="10" t="s">
        <v>8</v>
      </c>
      <c r="E23" s="10" t="s">
        <v>351</v>
      </c>
      <c r="F23" s="10" t="s">
        <v>352</v>
      </c>
      <c r="G23" s="10" t="s">
        <v>353</v>
      </c>
      <c r="H23" s="10" t="s">
        <v>354</v>
      </c>
      <c r="I23" s="10" t="s">
        <v>355</v>
      </c>
      <c r="J23" s="246">
        <v>49944</v>
      </c>
      <c r="K23" s="103" t="s">
        <v>356</v>
      </c>
      <c r="L23" s="340" t="s">
        <v>1186</v>
      </c>
    </row>
    <row r="24" spans="1:12">
      <c r="A24" s="430"/>
      <c r="B24" s="495" t="s">
        <v>459</v>
      </c>
      <c r="C24" s="496"/>
      <c r="D24" s="496"/>
      <c r="E24" s="496"/>
      <c r="F24" s="496"/>
      <c r="G24" s="496"/>
      <c r="H24" s="496"/>
      <c r="I24" s="496"/>
      <c r="J24" s="496"/>
      <c r="K24" s="496"/>
      <c r="L24" s="362"/>
    </row>
    <row r="25" spans="1:12" ht="90">
      <c r="A25" s="81">
        <v>9</v>
      </c>
      <c r="B25" s="70">
        <v>13</v>
      </c>
      <c r="C25" s="70">
        <v>5</v>
      </c>
      <c r="D25" s="70" t="s">
        <v>8</v>
      </c>
      <c r="E25" s="81" t="s">
        <v>357</v>
      </c>
      <c r="F25" s="81" t="s">
        <v>358</v>
      </c>
      <c r="G25" s="81" t="s">
        <v>359</v>
      </c>
      <c r="H25" s="81" t="s">
        <v>360</v>
      </c>
      <c r="I25" s="81" t="s">
        <v>361</v>
      </c>
      <c r="J25" s="23">
        <v>5000</v>
      </c>
      <c r="K25" s="102" t="s">
        <v>362</v>
      </c>
      <c r="L25" s="339" t="s">
        <v>1187</v>
      </c>
    </row>
    <row r="26" spans="1:12" ht="75">
      <c r="A26" s="429">
        <v>10</v>
      </c>
      <c r="B26" s="70">
        <v>13</v>
      </c>
      <c r="C26" s="70">
        <v>5</v>
      </c>
      <c r="D26" s="70" t="s">
        <v>8</v>
      </c>
      <c r="E26" s="81" t="s">
        <v>363</v>
      </c>
      <c r="F26" s="81" t="s">
        <v>364</v>
      </c>
      <c r="G26" s="81" t="s">
        <v>365</v>
      </c>
      <c r="H26" s="81" t="s">
        <v>366</v>
      </c>
      <c r="I26" s="81" t="s">
        <v>367</v>
      </c>
      <c r="J26" s="23">
        <v>7000</v>
      </c>
      <c r="K26" s="102" t="s">
        <v>368</v>
      </c>
      <c r="L26" s="339" t="s">
        <v>1188</v>
      </c>
    </row>
    <row r="27" spans="1:12" ht="75">
      <c r="A27" s="471"/>
      <c r="B27" s="10">
        <v>13</v>
      </c>
      <c r="C27" s="10">
        <v>5</v>
      </c>
      <c r="D27" s="10" t="s">
        <v>8</v>
      </c>
      <c r="E27" s="10" t="s">
        <v>363</v>
      </c>
      <c r="F27" s="10" t="s">
        <v>364</v>
      </c>
      <c r="G27" s="10" t="s">
        <v>365</v>
      </c>
      <c r="H27" s="10" t="s">
        <v>366</v>
      </c>
      <c r="I27" s="10" t="s">
        <v>367</v>
      </c>
      <c r="J27" s="246">
        <v>4116</v>
      </c>
      <c r="K27" s="103" t="s">
        <v>368</v>
      </c>
      <c r="L27" s="340" t="s">
        <v>1188</v>
      </c>
    </row>
    <row r="28" spans="1:12">
      <c r="A28" s="430"/>
      <c r="B28" s="495" t="s">
        <v>459</v>
      </c>
      <c r="C28" s="496"/>
      <c r="D28" s="496"/>
      <c r="E28" s="496"/>
      <c r="F28" s="496"/>
      <c r="G28" s="496"/>
      <c r="H28" s="496"/>
      <c r="I28" s="496"/>
      <c r="J28" s="496"/>
      <c r="K28" s="496"/>
      <c r="L28" s="362"/>
    </row>
    <row r="29" spans="1:12" ht="120">
      <c r="A29" s="81">
        <v>11</v>
      </c>
      <c r="B29" s="70">
        <v>13</v>
      </c>
      <c r="C29" s="70">
        <v>5</v>
      </c>
      <c r="D29" s="70" t="s">
        <v>8</v>
      </c>
      <c r="E29" s="81" t="s">
        <v>369</v>
      </c>
      <c r="F29" s="81" t="s">
        <v>370</v>
      </c>
      <c r="G29" s="81" t="s">
        <v>371</v>
      </c>
      <c r="H29" s="81" t="s">
        <v>372</v>
      </c>
      <c r="I29" s="81" t="s">
        <v>373</v>
      </c>
      <c r="J29" s="23">
        <v>5000</v>
      </c>
      <c r="K29" s="102" t="s">
        <v>374</v>
      </c>
      <c r="L29" s="339" t="s">
        <v>1189</v>
      </c>
    </row>
    <row r="30" spans="1:12" ht="60">
      <c r="A30" s="429">
        <v>12</v>
      </c>
      <c r="B30" s="70">
        <v>13</v>
      </c>
      <c r="C30" s="70">
        <v>5</v>
      </c>
      <c r="D30" s="70" t="s">
        <v>8</v>
      </c>
      <c r="E30" s="81" t="s">
        <v>375</v>
      </c>
      <c r="F30" s="81" t="s">
        <v>376</v>
      </c>
      <c r="G30" s="81" t="s">
        <v>320</v>
      </c>
      <c r="H30" s="81" t="s">
        <v>377</v>
      </c>
      <c r="I30" s="81" t="s">
        <v>378</v>
      </c>
      <c r="J30" s="23">
        <v>9000</v>
      </c>
      <c r="K30" s="102" t="s">
        <v>379</v>
      </c>
      <c r="L30" s="338" t="s">
        <v>1190</v>
      </c>
    </row>
    <row r="31" spans="1:12" ht="60">
      <c r="A31" s="471"/>
      <c r="B31" s="10">
        <v>13</v>
      </c>
      <c r="C31" s="10">
        <v>5</v>
      </c>
      <c r="D31" s="10" t="s">
        <v>8</v>
      </c>
      <c r="E31" s="10" t="s">
        <v>375</v>
      </c>
      <c r="F31" s="10" t="s">
        <v>376</v>
      </c>
      <c r="G31" s="10" t="s">
        <v>320</v>
      </c>
      <c r="H31" s="10" t="s">
        <v>377</v>
      </c>
      <c r="I31" s="10" t="s">
        <v>378</v>
      </c>
      <c r="J31" s="246">
        <v>8949.02</v>
      </c>
      <c r="K31" s="103" t="s">
        <v>379</v>
      </c>
      <c r="L31" s="341" t="s">
        <v>1190</v>
      </c>
    </row>
    <row r="32" spans="1:12">
      <c r="A32" s="430"/>
      <c r="B32" s="495" t="s">
        <v>459</v>
      </c>
      <c r="C32" s="496"/>
      <c r="D32" s="496"/>
      <c r="E32" s="496"/>
      <c r="F32" s="496"/>
      <c r="G32" s="496"/>
      <c r="H32" s="496"/>
      <c r="I32" s="496"/>
      <c r="J32" s="496"/>
      <c r="K32" s="496"/>
      <c r="L32" s="362"/>
    </row>
    <row r="33" spans="1:12" ht="60">
      <c r="A33" s="81">
        <v>13</v>
      </c>
      <c r="B33" s="70">
        <v>13</v>
      </c>
      <c r="C33" s="70">
        <v>5</v>
      </c>
      <c r="D33" s="70" t="s">
        <v>8</v>
      </c>
      <c r="E33" s="81" t="s">
        <v>380</v>
      </c>
      <c r="F33" s="81" t="s">
        <v>381</v>
      </c>
      <c r="G33" s="81" t="s">
        <v>382</v>
      </c>
      <c r="H33" s="81" t="s">
        <v>383</v>
      </c>
      <c r="I33" s="81" t="s">
        <v>384</v>
      </c>
      <c r="J33" s="23">
        <v>5000</v>
      </c>
      <c r="K33" s="102" t="s">
        <v>385</v>
      </c>
      <c r="L33" s="339" t="s">
        <v>1191</v>
      </c>
    </row>
    <row r="34" spans="1:12" ht="90">
      <c r="A34" s="81">
        <v>14</v>
      </c>
      <c r="B34" s="70">
        <v>13</v>
      </c>
      <c r="C34" s="70">
        <v>5</v>
      </c>
      <c r="D34" s="70" t="s">
        <v>8</v>
      </c>
      <c r="E34" s="81" t="s">
        <v>386</v>
      </c>
      <c r="F34" s="81" t="s">
        <v>387</v>
      </c>
      <c r="G34" s="81" t="s">
        <v>388</v>
      </c>
      <c r="H34" s="81" t="s">
        <v>389</v>
      </c>
      <c r="I34" s="81" t="s">
        <v>390</v>
      </c>
      <c r="J34" s="23">
        <v>2000</v>
      </c>
      <c r="K34" s="102" t="s">
        <v>391</v>
      </c>
      <c r="L34" s="339" t="s">
        <v>1192</v>
      </c>
    </row>
    <row r="35" spans="1:12" ht="75">
      <c r="A35" s="429">
        <v>15</v>
      </c>
      <c r="B35" s="70">
        <v>13</v>
      </c>
      <c r="C35" s="70">
        <v>5</v>
      </c>
      <c r="D35" s="70" t="s">
        <v>8</v>
      </c>
      <c r="E35" s="81" t="s">
        <v>392</v>
      </c>
      <c r="F35" s="81" t="s">
        <v>393</v>
      </c>
      <c r="G35" s="81" t="s">
        <v>394</v>
      </c>
      <c r="H35" s="81" t="s">
        <v>395</v>
      </c>
      <c r="I35" s="81" t="s">
        <v>396</v>
      </c>
      <c r="J35" s="23">
        <v>5000</v>
      </c>
      <c r="K35" s="102" t="s">
        <v>397</v>
      </c>
      <c r="L35" s="339" t="s">
        <v>1193</v>
      </c>
    </row>
    <row r="36" spans="1:12" ht="75">
      <c r="A36" s="471"/>
      <c r="B36" s="10">
        <v>13</v>
      </c>
      <c r="C36" s="10">
        <v>5</v>
      </c>
      <c r="D36" s="10" t="s">
        <v>8</v>
      </c>
      <c r="E36" s="10" t="s">
        <v>392</v>
      </c>
      <c r="F36" s="10" t="s">
        <v>393</v>
      </c>
      <c r="G36" s="10" t="s">
        <v>394</v>
      </c>
      <c r="H36" s="10" t="s">
        <v>395</v>
      </c>
      <c r="I36" s="10" t="s">
        <v>396</v>
      </c>
      <c r="J36" s="246">
        <v>4974.66</v>
      </c>
      <c r="K36" s="103" t="s">
        <v>397</v>
      </c>
      <c r="L36" s="340" t="s">
        <v>1193</v>
      </c>
    </row>
    <row r="37" spans="1:12">
      <c r="A37" s="430"/>
      <c r="B37" s="495" t="s">
        <v>459</v>
      </c>
      <c r="C37" s="496"/>
      <c r="D37" s="496"/>
      <c r="E37" s="496"/>
      <c r="F37" s="496"/>
      <c r="G37" s="496"/>
      <c r="H37" s="496"/>
      <c r="I37" s="496"/>
      <c r="J37" s="496"/>
      <c r="K37" s="496"/>
      <c r="L37" s="362"/>
    </row>
    <row r="38" spans="1:12" ht="75">
      <c r="A38" s="81">
        <v>16</v>
      </c>
      <c r="B38" s="70">
        <v>13</v>
      </c>
      <c r="C38" s="70">
        <v>5</v>
      </c>
      <c r="D38" s="70" t="s">
        <v>8</v>
      </c>
      <c r="E38" s="81" t="s">
        <v>398</v>
      </c>
      <c r="F38" s="81" t="s">
        <v>399</v>
      </c>
      <c r="G38" s="81" t="s">
        <v>400</v>
      </c>
      <c r="H38" s="81" t="s">
        <v>401</v>
      </c>
      <c r="I38" s="81" t="s">
        <v>402</v>
      </c>
      <c r="J38" s="23">
        <v>5000</v>
      </c>
      <c r="K38" s="102" t="s">
        <v>403</v>
      </c>
      <c r="L38" s="339" t="s">
        <v>1194</v>
      </c>
    </row>
    <row r="39" spans="1:12" ht="120">
      <c r="A39" s="81">
        <v>17</v>
      </c>
      <c r="B39" s="70">
        <v>13</v>
      </c>
      <c r="C39" s="70">
        <v>5</v>
      </c>
      <c r="D39" s="70" t="s">
        <v>8</v>
      </c>
      <c r="E39" s="81" t="s">
        <v>404</v>
      </c>
      <c r="F39" s="81" t="s">
        <v>405</v>
      </c>
      <c r="G39" s="81" t="s">
        <v>406</v>
      </c>
      <c r="H39" s="81" t="s">
        <v>407</v>
      </c>
      <c r="I39" s="81" t="s">
        <v>408</v>
      </c>
      <c r="J39" s="23">
        <v>50000</v>
      </c>
      <c r="K39" s="102" t="s">
        <v>409</v>
      </c>
      <c r="L39" s="339" t="s">
        <v>1195</v>
      </c>
    </row>
    <row r="40" spans="1:12" ht="45">
      <c r="A40" s="81">
        <v>18</v>
      </c>
      <c r="B40" s="70">
        <v>13</v>
      </c>
      <c r="C40" s="70">
        <v>5</v>
      </c>
      <c r="D40" s="70" t="s">
        <v>8</v>
      </c>
      <c r="E40" s="81" t="s">
        <v>410</v>
      </c>
      <c r="F40" s="81" t="s">
        <v>411</v>
      </c>
      <c r="G40" s="81" t="s">
        <v>388</v>
      </c>
      <c r="H40" s="81" t="s">
        <v>412</v>
      </c>
      <c r="I40" s="81" t="s">
        <v>413</v>
      </c>
      <c r="J40" s="23">
        <v>1500</v>
      </c>
      <c r="K40" s="102" t="s">
        <v>414</v>
      </c>
      <c r="L40" s="339" t="s">
        <v>1196</v>
      </c>
    </row>
    <row r="41" spans="1:12" ht="75">
      <c r="A41" s="81">
        <v>19</v>
      </c>
      <c r="B41" s="70">
        <v>13</v>
      </c>
      <c r="C41" s="70">
        <v>5</v>
      </c>
      <c r="D41" s="70" t="s">
        <v>8</v>
      </c>
      <c r="E41" s="81" t="s">
        <v>415</v>
      </c>
      <c r="F41" s="81" t="s">
        <v>416</v>
      </c>
      <c r="G41" s="81" t="s">
        <v>388</v>
      </c>
      <c r="H41" s="81" t="s">
        <v>417</v>
      </c>
      <c r="I41" s="81" t="s">
        <v>418</v>
      </c>
      <c r="J41" s="23">
        <v>5000</v>
      </c>
      <c r="K41" s="102" t="s">
        <v>28</v>
      </c>
      <c r="L41" s="339" t="s">
        <v>1197</v>
      </c>
    </row>
    <row r="42" spans="1:12" ht="195">
      <c r="A42" s="429">
        <v>20</v>
      </c>
      <c r="B42" s="70">
        <v>13</v>
      </c>
      <c r="C42" s="70">
        <v>5</v>
      </c>
      <c r="D42" s="70" t="s">
        <v>8</v>
      </c>
      <c r="E42" s="81" t="s">
        <v>419</v>
      </c>
      <c r="F42" s="81" t="s">
        <v>420</v>
      </c>
      <c r="G42" s="81" t="s">
        <v>421</v>
      </c>
      <c r="H42" s="81" t="s">
        <v>417</v>
      </c>
      <c r="I42" s="81" t="s">
        <v>422</v>
      </c>
      <c r="J42" s="23">
        <v>50000</v>
      </c>
      <c r="K42" s="102" t="s">
        <v>423</v>
      </c>
      <c r="L42" s="339" t="s">
        <v>1198</v>
      </c>
    </row>
    <row r="43" spans="1:12" ht="195">
      <c r="A43" s="471"/>
      <c r="B43" s="10">
        <v>13</v>
      </c>
      <c r="C43" s="10">
        <v>5</v>
      </c>
      <c r="D43" s="10" t="s">
        <v>8</v>
      </c>
      <c r="E43" s="10" t="s">
        <v>419</v>
      </c>
      <c r="F43" s="10" t="s">
        <v>420</v>
      </c>
      <c r="G43" s="10" t="s">
        <v>421</v>
      </c>
      <c r="H43" s="10" t="s">
        <v>417</v>
      </c>
      <c r="I43" s="10" t="s">
        <v>422</v>
      </c>
      <c r="J43" s="246">
        <v>46894.2</v>
      </c>
      <c r="K43" s="103" t="s">
        <v>423</v>
      </c>
      <c r="L43" s="340" t="s">
        <v>1198</v>
      </c>
    </row>
    <row r="44" spans="1:12" ht="15" customHeight="1">
      <c r="A44" s="430"/>
      <c r="B44" s="495" t="s">
        <v>459</v>
      </c>
      <c r="C44" s="496"/>
      <c r="D44" s="496"/>
      <c r="E44" s="496"/>
      <c r="F44" s="496"/>
      <c r="G44" s="496"/>
      <c r="H44" s="496"/>
      <c r="I44" s="496"/>
      <c r="J44" s="496"/>
      <c r="K44" s="496"/>
      <c r="L44" s="362"/>
    </row>
    <row r="45" spans="1:12" ht="60">
      <c r="A45" s="81">
        <v>21</v>
      </c>
      <c r="B45" s="70">
        <v>13</v>
      </c>
      <c r="C45" s="70">
        <v>5</v>
      </c>
      <c r="D45" s="70" t="s">
        <v>8</v>
      </c>
      <c r="E45" s="81" t="s">
        <v>424</v>
      </c>
      <c r="F45" s="81" t="s">
        <v>425</v>
      </c>
      <c r="G45" s="81" t="s">
        <v>421</v>
      </c>
      <c r="H45" s="81" t="s">
        <v>426</v>
      </c>
      <c r="I45" s="81" t="s">
        <v>427</v>
      </c>
      <c r="J45" s="23">
        <v>15000</v>
      </c>
      <c r="K45" s="102" t="s">
        <v>428</v>
      </c>
      <c r="L45" s="339" t="s">
        <v>1199</v>
      </c>
    </row>
    <row r="46" spans="1:12" ht="83.25" customHeight="1">
      <c r="A46" s="429">
        <v>22</v>
      </c>
      <c r="B46" s="70">
        <v>13</v>
      </c>
      <c r="C46" s="70">
        <v>5</v>
      </c>
      <c r="D46" s="70" t="s">
        <v>8</v>
      </c>
      <c r="E46" s="81" t="s">
        <v>429</v>
      </c>
      <c r="F46" s="81" t="s">
        <v>430</v>
      </c>
      <c r="G46" s="81" t="s">
        <v>431</v>
      </c>
      <c r="H46" s="81" t="s">
        <v>432</v>
      </c>
      <c r="I46" s="81" t="s">
        <v>433</v>
      </c>
      <c r="J46" s="23">
        <v>20000</v>
      </c>
      <c r="K46" s="102" t="s">
        <v>434</v>
      </c>
      <c r="L46" s="339" t="s">
        <v>1200</v>
      </c>
    </row>
    <row r="47" spans="1:12" ht="83.25" customHeight="1">
      <c r="A47" s="471"/>
      <c r="B47" s="10">
        <v>13</v>
      </c>
      <c r="C47" s="10">
        <v>5</v>
      </c>
      <c r="D47" s="10" t="s">
        <v>8</v>
      </c>
      <c r="E47" s="10" t="s">
        <v>429</v>
      </c>
      <c r="F47" s="10" t="s">
        <v>430</v>
      </c>
      <c r="G47" s="10" t="s">
        <v>431</v>
      </c>
      <c r="H47" s="10" t="s">
        <v>432</v>
      </c>
      <c r="I47" s="10" t="s">
        <v>433</v>
      </c>
      <c r="J47" s="246">
        <v>19921</v>
      </c>
      <c r="K47" s="103" t="s">
        <v>434</v>
      </c>
      <c r="L47" s="340" t="s">
        <v>1200</v>
      </c>
    </row>
    <row r="48" spans="1:12" ht="17.25" customHeight="1">
      <c r="A48" s="430"/>
      <c r="B48" s="495" t="s">
        <v>459</v>
      </c>
      <c r="C48" s="496"/>
      <c r="D48" s="496"/>
      <c r="E48" s="496"/>
      <c r="F48" s="496"/>
      <c r="G48" s="496"/>
      <c r="H48" s="496"/>
      <c r="I48" s="496"/>
      <c r="J48" s="496"/>
      <c r="K48" s="496"/>
      <c r="L48" s="362"/>
    </row>
    <row r="49" spans="1:12" ht="105">
      <c r="A49" s="429">
        <v>23</v>
      </c>
      <c r="B49" s="70">
        <v>10</v>
      </c>
      <c r="C49" s="70">
        <v>5</v>
      </c>
      <c r="D49" s="70" t="s">
        <v>8</v>
      </c>
      <c r="E49" s="81" t="s">
        <v>435</v>
      </c>
      <c r="F49" s="81" t="s">
        <v>436</v>
      </c>
      <c r="G49" s="81" t="s">
        <v>320</v>
      </c>
      <c r="H49" s="81" t="s">
        <v>437</v>
      </c>
      <c r="I49" s="81" t="s">
        <v>438</v>
      </c>
      <c r="J49" s="23">
        <v>38000</v>
      </c>
      <c r="K49" s="102" t="s">
        <v>439</v>
      </c>
      <c r="L49" s="339" t="s">
        <v>1201</v>
      </c>
    </row>
    <row r="50" spans="1:12" ht="105">
      <c r="A50" s="471"/>
      <c r="B50" s="10">
        <v>10</v>
      </c>
      <c r="C50" s="10">
        <v>5</v>
      </c>
      <c r="D50" s="10" t="s">
        <v>8</v>
      </c>
      <c r="E50" s="10" t="s">
        <v>435</v>
      </c>
      <c r="F50" s="10" t="s">
        <v>436</v>
      </c>
      <c r="G50" s="10" t="s">
        <v>320</v>
      </c>
      <c r="H50" s="10" t="s">
        <v>437</v>
      </c>
      <c r="I50" s="10" t="s">
        <v>438</v>
      </c>
      <c r="J50" s="246">
        <v>34720.410000000003</v>
      </c>
      <c r="K50" s="103" t="s">
        <v>439</v>
      </c>
      <c r="L50" s="340" t="s">
        <v>1201</v>
      </c>
    </row>
    <row r="51" spans="1:12">
      <c r="A51" s="430"/>
      <c r="B51" s="495" t="s">
        <v>459</v>
      </c>
      <c r="C51" s="496"/>
      <c r="D51" s="496"/>
      <c r="E51" s="496"/>
      <c r="F51" s="496"/>
      <c r="G51" s="496"/>
      <c r="H51" s="496"/>
      <c r="I51" s="496"/>
      <c r="J51" s="496"/>
      <c r="K51" s="496"/>
      <c r="L51" s="362"/>
    </row>
    <row r="52" spans="1:12" ht="75">
      <c r="A52" s="81">
        <v>24</v>
      </c>
      <c r="B52" s="70">
        <v>13</v>
      </c>
      <c r="C52" s="70">
        <v>5</v>
      </c>
      <c r="D52" s="70" t="s">
        <v>8</v>
      </c>
      <c r="E52" s="81" t="s">
        <v>440</v>
      </c>
      <c r="F52" s="81" t="s">
        <v>441</v>
      </c>
      <c r="G52" s="81" t="s">
        <v>442</v>
      </c>
      <c r="H52" s="81" t="s">
        <v>443</v>
      </c>
      <c r="I52" s="81" t="s">
        <v>444</v>
      </c>
      <c r="J52" s="23">
        <v>6000</v>
      </c>
      <c r="K52" s="102" t="s">
        <v>439</v>
      </c>
      <c r="L52" s="339" t="s">
        <v>1202</v>
      </c>
    </row>
    <row r="53" spans="1:12" ht="135">
      <c r="A53" s="81">
        <v>25</v>
      </c>
      <c r="B53" s="70">
        <v>10</v>
      </c>
      <c r="C53" s="70">
        <v>5</v>
      </c>
      <c r="D53" s="70" t="s">
        <v>8</v>
      </c>
      <c r="E53" s="81" t="s">
        <v>445</v>
      </c>
      <c r="F53" s="81" t="s">
        <v>446</v>
      </c>
      <c r="G53" s="81" t="s">
        <v>388</v>
      </c>
      <c r="H53" s="81" t="s">
        <v>447</v>
      </c>
      <c r="I53" s="81" t="s">
        <v>448</v>
      </c>
      <c r="J53" s="23">
        <v>5000</v>
      </c>
      <c r="K53" s="102" t="s">
        <v>28</v>
      </c>
      <c r="L53" s="339" t="s">
        <v>1203</v>
      </c>
    </row>
    <row r="54" spans="1:12" ht="60">
      <c r="A54" s="81">
        <v>26</v>
      </c>
      <c r="B54" s="70">
        <v>13</v>
      </c>
      <c r="C54" s="70">
        <v>5</v>
      </c>
      <c r="D54" s="70" t="s">
        <v>8</v>
      </c>
      <c r="E54" s="81" t="s">
        <v>449</v>
      </c>
      <c r="F54" s="81" t="s">
        <v>450</v>
      </c>
      <c r="G54" s="81" t="s">
        <v>451</v>
      </c>
      <c r="H54" s="81" t="s">
        <v>452</v>
      </c>
      <c r="I54" s="81" t="s">
        <v>453</v>
      </c>
      <c r="J54" s="23">
        <v>2000</v>
      </c>
      <c r="K54" s="102" t="s">
        <v>454</v>
      </c>
      <c r="L54" s="338" t="s">
        <v>1204</v>
      </c>
    </row>
    <row r="55" spans="1:12" ht="15" customHeight="1">
      <c r="A55" s="529">
        <v>27</v>
      </c>
      <c r="B55" s="531">
        <v>13</v>
      </c>
      <c r="C55" s="531">
        <v>5</v>
      </c>
      <c r="D55" s="531" t="s">
        <v>8</v>
      </c>
      <c r="E55" s="529" t="s">
        <v>455</v>
      </c>
      <c r="F55" s="529" t="s">
        <v>456</v>
      </c>
      <c r="G55" s="529" t="s">
        <v>457</v>
      </c>
      <c r="H55" s="529" t="s">
        <v>452</v>
      </c>
      <c r="I55" s="529" t="s">
        <v>458</v>
      </c>
      <c r="J55" s="525">
        <v>102500</v>
      </c>
      <c r="K55" s="527" t="s">
        <v>28</v>
      </c>
      <c r="L55" s="361"/>
    </row>
    <row r="56" spans="1:12" ht="81" customHeight="1">
      <c r="A56" s="530"/>
      <c r="B56" s="532"/>
      <c r="C56" s="532"/>
      <c r="D56" s="532"/>
      <c r="E56" s="533"/>
      <c r="F56" s="533"/>
      <c r="G56" s="533"/>
      <c r="H56" s="533"/>
      <c r="I56" s="533"/>
      <c r="J56" s="526"/>
      <c r="K56" s="528"/>
      <c r="L56" s="357" t="s">
        <v>1205</v>
      </c>
    </row>
    <row r="57" spans="1:12" ht="90">
      <c r="A57" s="471"/>
      <c r="B57" s="417">
        <v>13</v>
      </c>
      <c r="C57" s="104">
        <v>5</v>
      </c>
      <c r="D57" s="104" t="s">
        <v>8</v>
      </c>
      <c r="E57" s="104" t="s">
        <v>455</v>
      </c>
      <c r="F57" s="104" t="s">
        <v>456</v>
      </c>
      <c r="G57" s="104" t="s">
        <v>457</v>
      </c>
      <c r="H57" s="104" t="s">
        <v>452</v>
      </c>
      <c r="I57" s="104" t="s">
        <v>458</v>
      </c>
      <c r="J57" s="246">
        <v>47700</v>
      </c>
      <c r="K57" s="105" t="s">
        <v>28</v>
      </c>
      <c r="L57" s="359" t="s">
        <v>1205</v>
      </c>
    </row>
    <row r="58" spans="1:12">
      <c r="A58" s="430"/>
      <c r="B58" s="507" t="s">
        <v>460</v>
      </c>
      <c r="C58" s="507"/>
      <c r="D58" s="507"/>
      <c r="E58" s="507"/>
      <c r="F58" s="507"/>
      <c r="G58" s="507"/>
      <c r="H58" s="507"/>
      <c r="I58" s="507"/>
      <c r="J58" s="507"/>
      <c r="K58" s="495"/>
      <c r="L58" s="362"/>
    </row>
    <row r="59" spans="1:12" ht="23.25" customHeight="1">
      <c r="A59" s="85"/>
      <c r="B59" s="98"/>
      <c r="C59" s="98"/>
      <c r="D59" s="98"/>
      <c r="E59" s="98"/>
      <c r="F59" s="99"/>
      <c r="G59" s="99"/>
      <c r="H59" s="524" t="s">
        <v>1099</v>
      </c>
      <c r="I59" s="524"/>
      <c r="J59" s="101">
        <v>470000</v>
      </c>
      <c r="K59" s="100"/>
    </row>
    <row r="60" spans="1:12" ht="23.25" customHeight="1">
      <c r="A60" s="36"/>
      <c r="B60" s="36"/>
      <c r="C60" s="36"/>
      <c r="D60" s="36"/>
      <c r="E60" s="36"/>
      <c r="F60" s="36"/>
      <c r="G60" s="36"/>
      <c r="H60" s="524" t="s">
        <v>1100</v>
      </c>
      <c r="I60" s="524"/>
      <c r="J60" s="311">
        <f>SUM(J5,J7,J10,J12,J14,J17,J20,J23,J25,J27,J29,J31,J33,J34,J36,J38,J39,J40,J41,J43,J45,J47,J50,J52,J53,J54,J57)</f>
        <v>405044.02</v>
      </c>
      <c r="K60" s="36"/>
    </row>
    <row r="63" spans="1:12">
      <c r="J63" s="422"/>
    </row>
    <row r="64" spans="1:12">
      <c r="J64" s="422"/>
    </row>
  </sheetData>
  <mergeCells count="27">
    <mergeCell ref="A2:K2"/>
    <mergeCell ref="A55:A56"/>
    <mergeCell ref="B55:B56"/>
    <mergeCell ref="C55:C56"/>
    <mergeCell ref="D55:D56"/>
    <mergeCell ref="E55:E56"/>
    <mergeCell ref="F55:F56"/>
    <mergeCell ref="G55:G56"/>
    <mergeCell ref="H55:H56"/>
    <mergeCell ref="I55:I56"/>
    <mergeCell ref="B37:K37"/>
    <mergeCell ref="H59:I59"/>
    <mergeCell ref="H60:I60"/>
    <mergeCell ref="B8:K8"/>
    <mergeCell ref="B11:K11"/>
    <mergeCell ref="B15:K15"/>
    <mergeCell ref="B18:K18"/>
    <mergeCell ref="B21:K21"/>
    <mergeCell ref="B24:K24"/>
    <mergeCell ref="B28:K28"/>
    <mergeCell ref="B32:K32"/>
    <mergeCell ref="J55:J56"/>
    <mergeCell ref="K55:K56"/>
    <mergeCell ref="B58:K58"/>
    <mergeCell ref="B44:K44"/>
    <mergeCell ref="B48:K48"/>
    <mergeCell ref="B51:K5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6"/>
  <sheetViews>
    <sheetView topLeftCell="D1" zoomScale="90" zoomScaleNormal="90" workbookViewId="0">
      <selection activeCell="G22" sqref="G22"/>
    </sheetView>
  </sheetViews>
  <sheetFormatPr defaultRowHeight="15"/>
  <cols>
    <col min="3" max="3" width="48.42578125" customWidth="1"/>
    <col min="4" max="4" width="11.28515625" customWidth="1"/>
    <col min="5" max="5" width="42.140625" customWidth="1"/>
    <col min="6" max="6" width="43.85546875" customWidth="1"/>
    <col min="7" max="7" width="78.5703125" customWidth="1"/>
    <col min="8" max="8" width="37.5703125" customWidth="1"/>
  </cols>
  <sheetData>
    <row r="1" spans="2:9" s="79" customFormat="1"/>
    <row r="2" spans="2:9" s="79" customFormat="1" ht="75">
      <c r="B2" s="237" t="s">
        <v>939</v>
      </c>
      <c r="C2" s="238" t="s">
        <v>940</v>
      </c>
      <c r="D2" s="238" t="s">
        <v>941</v>
      </c>
      <c r="E2" s="238" t="s">
        <v>942</v>
      </c>
      <c r="F2" s="237" t="s">
        <v>943</v>
      </c>
      <c r="G2" s="237" t="s">
        <v>944</v>
      </c>
    </row>
    <row r="3" spans="2:9" ht="30">
      <c r="B3" s="281" t="s">
        <v>1013</v>
      </c>
      <c r="C3" s="283"/>
      <c r="D3" s="286">
        <v>13</v>
      </c>
      <c r="E3" s="284" t="s">
        <v>1014</v>
      </c>
      <c r="F3" s="282" t="s">
        <v>1015</v>
      </c>
      <c r="G3" s="282" t="s">
        <v>459</v>
      </c>
    </row>
    <row r="4" spans="2:9" ht="30">
      <c r="B4" s="281" t="s">
        <v>1016</v>
      </c>
      <c r="C4" s="285"/>
      <c r="D4" s="286">
        <v>13</v>
      </c>
      <c r="E4" s="284" t="s">
        <v>1017</v>
      </c>
      <c r="F4" s="282" t="s">
        <v>1018</v>
      </c>
      <c r="G4" s="282" t="s">
        <v>459</v>
      </c>
    </row>
    <row r="5" spans="2:9" ht="30">
      <c r="B5" s="281" t="s">
        <v>1019</v>
      </c>
      <c r="C5" s="285"/>
      <c r="D5" s="286">
        <v>13</v>
      </c>
      <c r="E5" s="284" t="s">
        <v>1020</v>
      </c>
      <c r="F5" s="282" t="s">
        <v>1021</v>
      </c>
      <c r="G5" s="282" t="s">
        <v>459</v>
      </c>
    </row>
    <row r="6" spans="2:9" ht="30">
      <c r="B6" s="281" t="s">
        <v>1022</v>
      </c>
      <c r="C6" s="285"/>
      <c r="D6" s="286">
        <v>13</v>
      </c>
      <c r="E6" s="284" t="s">
        <v>1023</v>
      </c>
      <c r="F6" s="282" t="s">
        <v>1024</v>
      </c>
      <c r="G6" s="282" t="s">
        <v>459</v>
      </c>
    </row>
    <row r="7" spans="2:9" ht="45">
      <c r="B7" s="281" t="s">
        <v>1025</v>
      </c>
      <c r="C7" s="285"/>
      <c r="D7" s="286">
        <v>13</v>
      </c>
      <c r="E7" s="284" t="s">
        <v>1026</v>
      </c>
      <c r="F7" s="282" t="s">
        <v>1027</v>
      </c>
      <c r="G7" s="282" t="s">
        <v>459</v>
      </c>
    </row>
    <row r="8" spans="2:9" ht="30">
      <c r="B8" s="281" t="s">
        <v>1028</v>
      </c>
      <c r="C8" s="285"/>
      <c r="D8" s="286">
        <v>13</v>
      </c>
      <c r="E8" s="284" t="s">
        <v>1029</v>
      </c>
      <c r="F8" s="282" t="s">
        <v>1030</v>
      </c>
      <c r="G8" s="282" t="s">
        <v>459</v>
      </c>
    </row>
    <row r="9" spans="2:9" ht="30">
      <c r="B9" s="281" t="s">
        <v>1031</v>
      </c>
      <c r="C9" s="285"/>
      <c r="D9" s="286">
        <v>13</v>
      </c>
      <c r="E9" s="284" t="s">
        <v>1032</v>
      </c>
      <c r="F9" s="282" t="s">
        <v>1033</v>
      </c>
      <c r="G9" s="282" t="s">
        <v>459</v>
      </c>
    </row>
    <row r="10" spans="2:9" ht="30">
      <c r="B10" s="281" t="s">
        <v>1034</v>
      </c>
      <c r="C10" s="285"/>
      <c r="D10" s="286">
        <v>13</v>
      </c>
      <c r="E10" s="284" t="s">
        <v>1035</v>
      </c>
      <c r="F10" s="282" t="s">
        <v>1036</v>
      </c>
      <c r="G10" s="282" t="s">
        <v>459</v>
      </c>
    </row>
    <row r="11" spans="2:9" ht="30">
      <c r="B11" s="281" t="s">
        <v>1037</v>
      </c>
      <c r="C11" s="285"/>
      <c r="D11" s="286">
        <v>13</v>
      </c>
      <c r="E11" s="284" t="s">
        <v>1038</v>
      </c>
      <c r="F11" s="282" t="s">
        <v>1039</v>
      </c>
      <c r="G11" s="282" t="s">
        <v>459</v>
      </c>
    </row>
    <row r="12" spans="2:9" ht="45">
      <c r="B12" s="281" t="s">
        <v>1040</v>
      </c>
      <c r="C12" s="285"/>
      <c r="D12" s="286">
        <v>13</v>
      </c>
      <c r="E12" s="284" t="s">
        <v>1041</v>
      </c>
      <c r="F12" s="282" t="s">
        <v>1042</v>
      </c>
      <c r="G12" s="282" t="s">
        <v>459</v>
      </c>
    </row>
    <row r="13" spans="2:9" ht="30">
      <c r="B13" s="281" t="s">
        <v>1043</v>
      </c>
      <c r="C13" s="285"/>
      <c r="D13" s="286">
        <v>13</v>
      </c>
      <c r="E13" s="284" t="s">
        <v>1044</v>
      </c>
      <c r="F13" s="282" t="s">
        <v>1045</v>
      </c>
      <c r="G13" s="282" t="s">
        <v>459</v>
      </c>
    </row>
    <row r="14" spans="2:9" ht="30">
      <c r="B14" s="281" t="s">
        <v>1046</v>
      </c>
      <c r="C14" s="285"/>
      <c r="D14" s="286">
        <v>10</v>
      </c>
      <c r="E14" s="284" t="s">
        <v>1047</v>
      </c>
      <c r="F14" s="282" t="s">
        <v>1048</v>
      </c>
      <c r="G14" s="282" t="s">
        <v>459</v>
      </c>
    </row>
    <row r="15" spans="2:9" ht="75">
      <c r="B15" s="263" t="s">
        <v>1049</v>
      </c>
      <c r="C15" s="274" t="s">
        <v>1050</v>
      </c>
      <c r="D15" s="286">
        <v>13</v>
      </c>
      <c r="E15" s="284" t="s">
        <v>1051</v>
      </c>
      <c r="F15" s="282" t="s">
        <v>1052</v>
      </c>
      <c r="G15" s="282" t="s">
        <v>460</v>
      </c>
      <c r="H15" s="372"/>
    </row>
    <row r="16" spans="2:9">
      <c r="H16" s="419"/>
      <c r="I16" s="416"/>
    </row>
  </sheetData>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16" zoomScale="50" zoomScaleNormal="50" workbookViewId="0">
      <selection activeCell="J21" sqref="J21"/>
    </sheetView>
  </sheetViews>
  <sheetFormatPr defaultRowHeight="15"/>
  <cols>
    <col min="1" max="1" width="4.42578125" style="79" bestFit="1" customWidth="1"/>
    <col min="2" max="4" width="9.140625" style="79"/>
    <col min="5" max="5" width="22.140625" style="79" customWidth="1"/>
    <col min="6" max="6" width="40.5703125" style="79" customWidth="1"/>
    <col min="7" max="7" width="38.7109375" style="79" customWidth="1"/>
    <col min="8" max="8" width="18.42578125" style="79" customWidth="1"/>
    <col min="9" max="9" width="21.28515625" style="79" customWidth="1"/>
    <col min="10" max="10" width="23" style="79" customWidth="1"/>
    <col min="11" max="11" width="14.7109375" style="79" bestFit="1" customWidth="1"/>
    <col min="12" max="12" width="59.7109375" style="79" customWidth="1"/>
    <col min="13" max="16384" width="9.140625" style="79"/>
  </cols>
  <sheetData>
    <row r="1" spans="1:12">
      <c r="A1" s="28"/>
      <c r="B1" s="28"/>
      <c r="C1" s="28"/>
      <c r="D1" s="28"/>
      <c r="E1" s="28"/>
      <c r="F1" s="28"/>
      <c r="G1" s="28"/>
      <c r="H1" s="28"/>
      <c r="I1" s="28"/>
      <c r="J1" s="28"/>
    </row>
    <row r="2" spans="1:12" ht="23.25">
      <c r="A2" s="514" t="s">
        <v>538</v>
      </c>
      <c r="B2" s="514"/>
      <c r="C2" s="514"/>
      <c r="D2" s="514"/>
      <c r="E2" s="514"/>
      <c r="F2" s="514"/>
      <c r="G2" s="514"/>
      <c r="H2" s="514"/>
      <c r="I2" s="514"/>
      <c r="J2" s="514"/>
      <c r="K2" s="514"/>
    </row>
    <row r="3" spans="1:12" ht="16.5" thickBot="1">
      <c r="B3" s="1"/>
    </row>
    <row r="4" spans="1:12" ht="30">
      <c r="A4" s="67" t="s">
        <v>0</v>
      </c>
      <c r="B4" s="68" t="s">
        <v>14</v>
      </c>
      <c r="C4" s="68" t="s">
        <v>1</v>
      </c>
      <c r="D4" s="68" t="s">
        <v>2</v>
      </c>
      <c r="E4" s="68" t="s">
        <v>4</v>
      </c>
      <c r="F4" s="68" t="s">
        <v>5</v>
      </c>
      <c r="G4" s="68" t="s">
        <v>15</v>
      </c>
      <c r="H4" s="68" t="s">
        <v>6</v>
      </c>
      <c r="I4" s="68" t="s">
        <v>7</v>
      </c>
      <c r="J4" s="68" t="s">
        <v>16</v>
      </c>
      <c r="K4" s="68" t="s">
        <v>3</v>
      </c>
      <c r="L4" s="68" t="s">
        <v>1102</v>
      </c>
    </row>
    <row r="5" spans="1:12" ht="120">
      <c r="A5" s="82" t="s">
        <v>539</v>
      </c>
      <c r="B5" s="4">
        <v>10</v>
      </c>
      <c r="C5" s="4">
        <v>4</v>
      </c>
      <c r="D5" s="4" t="s">
        <v>9</v>
      </c>
      <c r="E5" s="82" t="s">
        <v>540</v>
      </c>
      <c r="F5" s="82" t="s">
        <v>541</v>
      </c>
      <c r="G5" s="82" t="s">
        <v>542</v>
      </c>
      <c r="H5" s="82" t="s">
        <v>543</v>
      </c>
      <c r="I5" s="82" t="s">
        <v>544</v>
      </c>
      <c r="J5" s="5">
        <v>18000</v>
      </c>
      <c r="K5" s="160" t="s">
        <v>28</v>
      </c>
      <c r="L5" s="209" t="s">
        <v>1206</v>
      </c>
    </row>
    <row r="6" spans="1:12" ht="120">
      <c r="A6" s="82" t="s">
        <v>545</v>
      </c>
      <c r="B6" s="4">
        <v>10</v>
      </c>
      <c r="C6" s="4">
        <v>4</v>
      </c>
      <c r="D6" s="4" t="s">
        <v>9</v>
      </c>
      <c r="E6" s="82" t="s">
        <v>546</v>
      </c>
      <c r="F6" s="82" t="s">
        <v>547</v>
      </c>
      <c r="G6" s="82" t="s">
        <v>548</v>
      </c>
      <c r="H6" s="82" t="s">
        <v>543</v>
      </c>
      <c r="I6" s="82" t="s">
        <v>549</v>
      </c>
      <c r="J6" s="5">
        <v>19000</v>
      </c>
      <c r="K6" s="160" t="s">
        <v>28</v>
      </c>
      <c r="L6" s="209" t="s">
        <v>1207</v>
      </c>
    </row>
    <row r="7" spans="1:12" ht="180">
      <c r="A7" s="82" t="s">
        <v>550</v>
      </c>
      <c r="B7" s="4">
        <v>13</v>
      </c>
      <c r="C7" s="4">
        <v>5</v>
      </c>
      <c r="D7" s="4" t="s">
        <v>8</v>
      </c>
      <c r="E7" s="82" t="s">
        <v>551</v>
      </c>
      <c r="F7" s="7" t="s">
        <v>552</v>
      </c>
      <c r="G7" s="82" t="s">
        <v>242</v>
      </c>
      <c r="H7" s="82" t="s">
        <v>553</v>
      </c>
      <c r="I7" s="82" t="s">
        <v>554</v>
      </c>
      <c r="J7" s="5">
        <v>5166</v>
      </c>
      <c r="K7" s="160" t="s">
        <v>28</v>
      </c>
      <c r="L7" s="304" t="s">
        <v>1246</v>
      </c>
    </row>
    <row r="8" spans="1:12" ht="120">
      <c r="A8" s="82" t="s">
        <v>555</v>
      </c>
      <c r="B8" s="4">
        <v>13</v>
      </c>
      <c r="C8" s="4">
        <v>4</v>
      </c>
      <c r="D8" s="4" t="s">
        <v>12</v>
      </c>
      <c r="E8" s="82" t="s">
        <v>556</v>
      </c>
      <c r="F8" s="82" t="s">
        <v>557</v>
      </c>
      <c r="G8" s="82" t="s">
        <v>558</v>
      </c>
      <c r="H8" s="82" t="s">
        <v>559</v>
      </c>
      <c r="I8" s="82" t="s">
        <v>554</v>
      </c>
      <c r="J8" s="5">
        <v>9595</v>
      </c>
      <c r="K8" s="160" t="s">
        <v>28</v>
      </c>
      <c r="L8" s="304" t="s">
        <v>1247</v>
      </c>
    </row>
    <row r="9" spans="1:12" ht="75">
      <c r="A9" s="82" t="s">
        <v>560</v>
      </c>
      <c r="B9" s="4" t="s">
        <v>561</v>
      </c>
      <c r="C9" s="4" t="s">
        <v>562</v>
      </c>
      <c r="D9" s="4" t="s">
        <v>9</v>
      </c>
      <c r="E9" s="82" t="s">
        <v>563</v>
      </c>
      <c r="F9" s="82" t="s">
        <v>564</v>
      </c>
      <c r="G9" s="82" t="s">
        <v>565</v>
      </c>
      <c r="H9" s="82" t="s">
        <v>566</v>
      </c>
      <c r="I9" s="82" t="s">
        <v>567</v>
      </c>
      <c r="J9" s="5">
        <v>6178.4</v>
      </c>
      <c r="K9" s="160" t="s">
        <v>28</v>
      </c>
      <c r="L9" s="209" t="s">
        <v>1208</v>
      </c>
    </row>
    <row r="10" spans="1:12" ht="60">
      <c r="A10" s="82" t="s">
        <v>568</v>
      </c>
      <c r="B10" s="4">
        <v>13</v>
      </c>
      <c r="C10" s="4" t="s">
        <v>569</v>
      </c>
      <c r="D10" s="4" t="s">
        <v>11</v>
      </c>
      <c r="E10" s="161" t="s">
        <v>570</v>
      </c>
      <c r="F10" s="82" t="s">
        <v>571</v>
      </c>
      <c r="G10" s="82" t="s">
        <v>572</v>
      </c>
      <c r="H10" s="82" t="s">
        <v>573</v>
      </c>
      <c r="I10" s="82" t="s">
        <v>554</v>
      </c>
      <c r="J10" s="5">
        <v>10000</v>
      </c>
      <c r="K10" s="160" t="s">
        <v>28</v>
      </c>
      <c r="L10" s="209" t="s">
        <v>1209</v>
      </c>
    </row>
    <row r="11" spans="1:12" ht="105">
      <c r="A11" s="82" t="s">
        <v>574</v>
      </c>
      <c r="B11" s="4">
        <v>13</v>
      </c>
      <c r="C11" s="4" t="s">
        <v>575</v>
      </c>
      <c r="D11" s="4" t="s">
        <v>8</v>
      </c>
      <c r="E11" s="82" t="s">
        <v>576</v>
      </c>
      <c r="F11" s="82" t="s">
        <v>577</v>
      </c>
      <c r="G11" s="82" t="s">
        <v>578</v>
      </c>
      <c r="H11" s="82" t="s">
        <v>573</v>
      </c>
      <c r="I11" s="82" t="s">
        <v>554</v>
      </c>
      <c r="J11" s="5">
        <v>8980</v>
      </c>
      <c r="K11" s="160" t="s">
        <v>28</v>
      </c>
      <c r="L11" s="209" t="s">
        <v>1210</v>
      </c>
    </row>
    <row r="12" spans="1:12" ht="300">
      <c r="A12" s="82" t="s">
        <v>579</v>
      </c>
      <c r="B12" s="4">
        <v>10</v>
      </c>
      <c r="C12" s="4" t="s">
        <v>580</v>
      </c>
      <c r="D12" s="4" t="s">
        <v>11</v>
      </c>
      <c r="E12" s="82" t="s">
        <v>581</v>
      </c>
      <c r="F12" s="82" t="s">
        <v>582</v>
      </c>
      <c r="G12" s="82" t="s">
        <v>583</v>
      </c>
      <c r="H12" s="82" t="s">
        <v>573</v>
      </c>
      <c r="I12" s="82" t="s">
        <v>554</v>
      </c>
      <c r="J12" s="5">
        <v>10000</v>
      </c>
      <c r="K12" s="160" t="s">
        <v>28</v>
      </c>
      <c r="L12" s="209" t="s">
        <v>1211</v>
      </c>
    </row>
    <row r="13" spans="1:12" ht="180">
      <c r="A13" s="82" t="s">
        <v>584</v>
      </c>
      <c r="B13" s="4">
        <v>13</v>
      </c>
      <c r="C13" s="4" t="s">
        <v>575</v>
      </c>
      <c r="D13" s="4" t="s">
        <v>585</v>
      </c>
      <c r="E13" s="82" t="s">
        <v>586</v>
      </c>
      <c r="F13" s="82" t="s">
        <v>587</v>
      </c>
      <c r="G13" s="82" t="s">
        <v>588</v>
      </c>
      <c r="H13" s="82" t="s">
        <v>589</v>
      </c>
      <c r="I13" s="82" t="s">
        <v>567</v>
      </c>
      <c r="J13" s="5">
        <v>15300</v>
      </c>
      <c r="K13" s="160" t="s">
        <v>28</v>
      </c>
      <c r="L13" s="209" t="s">
        <v>1248</v>
      </c>
    </row>
    <row r="14" spans="1:12" ht="210">
      <c r="A14" s="82" t="s">
        <v>590</v>
      </c>
      <c r="B14" s="4">
        <v>13</v>
      </c>
      <c r="C14" s="4">
        <v>5</v>
      </c>
      <c r="D14" s="4" t="s">
        <v>591</v>
      </c>
      <c r="E14" s="82" t="s">
        <v>592</v>
      </c>
      <c r="F14" s="82" t="s">
        <v>593</v>
      </c>
      <c r="G14" s="82" t="s">
        <v>594</v>
      </c>
      <c r="H14" s="82" t="s">
        <v>595</v>
      </c>
      <c r="I14" s="82" t="s">
        <v>567</v>
      </c>
      <c r="J14" s="5">
        <v>27000</v>
      </c>
      <c r="K14" s="160" t="s">
        <v>28</v>
      </c>
      <c r="L14" s="209" t="s">
        <v>1212</v>
      </c>
    </row>
    <row r="15" spans="1:12" ht="270">
      <c r="A15" s="82" t="s">
        <v>596</v>
      </c>
      <c r="B15" s="162">
        <v>13</v>
      </c>
      <c r="C15" s="162">
        <v>1</v>
      </c>
      <c r="D15" s="162" t="s">
        <v>8</v>
      </c>
      <c r="E15" s="21" t="s">
        <v>597</v>
      </c>
      <c r="F15" s="21" t="s">
        <v>598</v>
      </c>
      <c r="G15" s="21" t="s">
        <v>599</v>
      </c>
      <c r="H15" s="21" t="s">
        <v>600</v>
      </c>
      <c r="I15" s="21" t="s">
        <v>554</v>
      </c>
      <c r="J15" s="163">
        <v>7500</v>
      </c>
      <c r="K15" s="160" t="s">
        <v>28</v>
      </c>
      <c r="L15" s="209" t="s">
        <v>1213</v>
      </c>
    </row>
    <row r="16" spans="1:12" ht="225">
      <c r="A16" s="82" t="s">
        <v>601</v>
      </c>
      <c r="B16" s="164">
        <v>13</v>
      </c>
      <c r="C16" s="4" t="s">
        <v>602</v>
      </c>
      <c r="D16" s="4" t="s">
        <v>8</v>
      </c>
      <c r="E16" s="82" t="s">
        <v>603</v>
      </c>
      <c r="F16" s="82" t="s">
        <v>604</v>
      </c>
      <c r="G16" s="82" t="s">
        <v>605</v>
      </c>
      <c r="H16" s="82" t="s">
        <v>606</v>
      </c>
      <c r="I16" s="21" t="s">
        <v>607</v>
      </c>
      <c r="J16" s="163">
        <v>7500</v>
      </c>
      <c r="K16" s="160" t="s">
        <v>28</v>
      </c>
      <c r="L16" s="209" t="s">
        <v>1214</v>
      </c>
    </row>
    <row r="17" spans="1:11" ht="23.25">
      <c r="A17" s="74"/>
      <c r="B17" s="74"/>
      <c r="C17" s="74"/>
      <c r="D17" s="74"/>
      <c r="E17" s="74"/>
      <c r="F17" s="74"/>
      <c r="G17" s="74"/>
      <c r="H17" s="74"/>
      <c r="I17" s="165" t="s">
        <v>1096</v>
      </c>
      <c r="J17" s="166">
        <v>144219.4</v>
      </c>
      <c r="K17" s="74"/>
    </row>
    <row r="18" spans="1:11">
      <c r="H18" s="167"/>
    </row>
    <row r="19" spans="1:11">
      <c r="H19" s="167"/>
    </row>
    <row r="20" spans="1:11">
      <c r="H20" s="167"/>
    </row>
    <row r="21" spans="1:11">
      <c r="H21" s="167"/>
      <c r="J21" s="422"/>
    </row>
    <row r="22" spans="1:11">
      <c r="H22" s="167"/>
    </row>
    <row r="23" spans="1:11">
      <c r="H23" s="167"/>
    </row>
    <row r="24" spans="1:11">
      <c r="H24" s="167"/>
    </row>
    <row r="25" spans="1:11">
      <c r="H25" s="167"/>
    </row>
    <row r="26" spans="1:11">
      <c r="H26" s="167"/>
    </row>
    <row r="27" spans="1:11">
      <c r="H27" s="167"/>
    </row>
    <row r="28" spans="1:11">
      <c r="H28" s="167"/>
    </row>
    <row r="29" spans="1:11">
      <c r="H29" s="167"/>
    </row>
  </sheetData>
  <mergeCells count="1">
    <mergeCell ref="A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
  <sheetViews>
    <sheetView zoomScale="70" zoomScaleNormal="70" workbookViewId="0">
      <selection activeCell="G5" sqref="G5"/>
    </sheetView>
  </sheetViews>
  <sheetFormatPr defaultRowHeight="15"/>
  <cols>
    <col min="3" max="3" width="13" customWidth="1"/>
    <col min="4" max="4" width="11.28515625" customWidth="1"/>
    <col min="5" max="5" width="14.7109375" customWidth="1"/>
    <col min="6" max="6" width="43.85546875" customWidth="1"/>
    <col min="7" max="7" width="45.85546875" customWidth="1"/>
    <col min="8" max="8" width="15.7109375" customWidth="1"/>
  </cols>
  <sheetData>
    <row r="2" spans="2:8" ht="75">
      <c r="B2" s="237" t="s">
        <v>939</v>
      </c>
      <c r="C2" s="238" t="s">
        <v>940</v>
      </c>
      <c r="D2" s="238" t="s">
        <v>941</v>
      </c>
      <c r="E2" s="238" t="s">
        <v>942</v>
      </c>
      <c r="F2" s="237" t="s">
        <v>943</v>
      </c>
      <c r="G2" s="237" t="s">
        <v>944</v>
      </c>
    </row>
    <row r="3" spans="2:8" ht="69.75" customHeight="1">
      <c r="B3" s="242">
        <v>1</v>
      </c>
      <c r="D3" s="243">
        <v>10</v>
      </c>
      <c r="E3" s="244" t="s">
        <v>51</v>
      </c>
      <c r="F3" s="244" t="s">
        <v>947</v>
      </c>
      <c r="G3" s="244" t="s">
        <v>91</v>
      </c>
    </row>
    <row r="4" spans="2:8" ht="261" customHeight="1">
      <c r="B4" s="242">
        <v>2</v>
      </c>
      <c r="C4" s="241"/>
      <c r="D4" s="307">
        <v>10</v>
      </c>
      <c r="E4" s="244" t="s">
        <v>66</v>
      </c>
      <c r="F4" s="244" t="s">
        <v>948</v>
      </c>
      <c r="G4" s="292" t="s">
        <v>1313</v>
      </c>
      <c r="H4" s="372"/>
    </row>
    <row r="5" spans="2:8" ht="135">
      <c r="B5" s="242">
        <v>3</v>
      </c>
      <c r="C5" s="241"/>
      <c r="D5" s="307">
        <v>10</v>
      </c>
      <c r="E5" s="244" t="s">
        <v>75</v>
      </c>
      <c r="F5" s="244" t="s">
        <v>949</v>
      </c>
      <c r="G5" s="244" t="s">
        <v>1314</v>
      </c>
    </row>
    <row r="6" spans="2:8" ht="102" customHeight="1">
      <c r="B6" s="242">
        <v>4</v>
      </c>
      <c r="C6" s="305" t="s">
        <v>946</v>
      </c>
      <c r="D6" s="240">
        <v>13</v>
      </c>
      <c r="E6" s="244" t="s">
        <v>950</v>
      </c>
      <c r="F6" s="306" t="s">
        <v>1091</v>
      </c>
      <c r="G6" s="306" t="s">
        <v>1090</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
  <sheetViews>
    <sheetView workbookViewId="0">
      <selection activeCell="D2" sqref="D2"/>
    </sheetView>
  </sheetViews>
  <sheetFormatPr defaultRowHeight="15"/>
  <cols>
    <col min="3" max="3" width="48.42578125" customWidth="1"/>
    <col min="4" max="4" width="11.28515625" customWidth="1"/>
    <col min="5" max="5" width="42.140625" customWidth="1"/>
    <col min="6" max="6" width="43.85546875" customWidth="1"/>
    <col min="7" max="7" width="78.5703125" customWidth="1"/>
  </cols>
  <sheetData>
    <row r="1" spans="2:7" s="79" customFormat="1"/>
    <row r="2" spans="2:7" s="79" customFormat="1" ht="75">
      <c r="B2" s="237" t="s">
        <v>939</v>
      </c>
      <c r="C2" s="238" t="s">
        <v>940</v>
      </c>
      <c r="D2" s="238" t="s">
        <v>941</v>
      </c>
      <c r="E2" s="238" t="s">
        <v>942</v>
      </c>
      <c r="F2" s="237" t="s">
        <v>943</v>
      </c>
      <c r="G2" s="237" t="s">
        <v>944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60" zoomScaleNormal="60" workbookViewId="0">
      <selection activeCell="A22" sqref="A22:A24"/>
    </sheetView>
  </sheetViews>
  <sheetFormatPr defaultRowHeight="15"/>
  <cols>
    <col min="1" max="1" width="4.42578125" style="79" bestFit="1" customWidth="1"/>
    <col min="2" max="2" width="10.5703125" style="79" customWidth="1"/>
    <col min="3" max="3" width="12.140625" style="79" customWidth="1"/>
    <col min="4" max="4" width="13.28515625" style="79" customWidth="1"/>
    <col min="5" max="5" width="21.28515625" style="79" customWidth="1"/>
    <col min="6" max="6" width="55.7109375" style="79" customWidth="1"/>
    <col min="7" max="7" width="17" style="79" customWidth="1"/>
    <col min="8" max="8" width="26" style="79" customWidth="1"/>
    <col min="9" max="9" width="19.85546875" style="79" customWidth="1"/>
    <col min="10" max="10" width="22.28515625" style="79" customWidth="1"/>
    <col min="11" max="11" width="14.85546875" style="79" customWidth="1"/>
    <col min="12" max="12" width="24.85546875" style="79" customWidth="1"/>
    <col min="13" max="16384" width="9.140625" style="79"/>
  </cols>
  <sheetData>
    <row r="1" spans="1:13">
      <c r="A1" s="20"/>
      <c r="B1" s="20"/>
      <c r="C1" s="20"/>
      <c r="D1" s="20"/>
      <c r="E1" s="20"/>
      <c r="F1" s="20"/>
      <c r="G1" s="20"/>
      <c r="H1" s="20"/>
      <c r="I1" s="20"/>
      <c r="J1" s="20"/>
      <c r="K1" s="20"/>
    </row>
    <row r="2" spans="1:13" ht="23.25">
      <c r="A2" s="485" t="s">
        <v>839</v>
      </c>
      <c r="B2" s="485"/>
      <c r="C2" s="485"/>
      <c r="D2" s="485"/>
      <c r="E2" s="485"/>
      <c r="F2" s="485"/>
      <c r="G2" s="485"/>
      <c r="H2" s="485"/>
      <c r="I2" s="485"/>
      <c r="J2" s="485"/>
      <c r="K2" s="485"/>
    </row>
    <row r="3" spans="1:13" ht="15.75" thickBot="1"/>
    <row r="4" spans="1:13" ht="30.75" thickBot="1">
      <c r="A4" s="54" t="s">
        <v>0</v>
      </c>
      <c r="B4" s="55" t="s">
        <v>48</v>
      </c>
      <c r="C4" s="55" t="s">
        <v>1</v>
      </c>
      <c r="D4" s="55" t="s">
        <v>2</v>
      </c>
      <c r="E4" s="55" t="s">
        <v>4</v>
      </c>
      <c r="F4" s="55" t="s">
        <v>5</v>
      </c>
      <c r="G4" s="55" t="s">
        <v>187</v>
      </c>
      <c r="H4" s="55" t="s">
        <v>6</v>
      </c>
      <c r="I4" s="55" t="s">
        <v>7</v>
      </c>
      <c r="J4" s="55" t="s">
        <v>840</v>
      </c>
      <c r="K4" s="55" t="s">
        <v>3</v>
      </c>
      <c r="L4" s="363" t="s">
        <v>1102</v>
      </c>
    </row>
    <row r="5" spans="1:13" ht="105">
      <c r="A5" s="57" t="s">
        <v>539</v>
      </c>
      <c r="B5" s="58">
        <v>10</v>
      </c>
      <c r="C5" s="58">
        <v>5</v>
      </c>
      <c r="D5" s="58" t="s">
        <v>8</v>
      </c>
      <c r="E5" s="57" t="s">
        <v>841</v>
      </c>
      <c r="F5" s="57" t="s">
        <v>842</v>
      </c>
      <c r="G5" s="57" t="s">
        <v>843</v>
      </c>
      <c r="H5" s="57" t="s">
        <v>844</v>
      </c>
      <c r="I5" s="57" t="s">
        <v>845</v>
      </c>
      <c r="J5" s="211">
        <v>4997.8100000000004</v>
      </c>
      <c r="K5" s="57" t="s">
        <v>846</v>
      </c>
      <c r="L5" s="380" t="s">
        <v>1215</v>
      </c>
    </row>
    <row r="6" spans="1:13" ht="105">
      <c r="A6" s="431" t="s">
        <v>545</v>
      </c>
      <c r="B6" s="60">
        <v>13</v>
      </c>
      <c r="C6" s="60">
        <v>5</v>
      </c>
      <c r="D6" s="60" t="s">
        <v>11</v>
      </c>
      <c r="E6" s="7" t="s">
        <v>847</v>
      </c>
      <c r="F6" s="7" t="s">
        <v>848</v>
      </c>
      <c r="G6" s="7" t="s">
        <v>849</v>
      </c>
      <c r="H6" s="7" t="s">
        <v>850</v>
      </c>
      <c r="I6" s="7" t="s">
        <v>851</v>
      </c>
      <c r="J6" s="212">
        <v>9400.24</v>
      </c>
      <c r="K6" s="7" t="s">
        <v>852</v>
      </c>
      <c r="L6" s="369" t="s">
        <v>1216</v>
      </c>
    </row>
    <row r="7" spans="1:13" ht="105">
      <c r="A7" s="472"/>
      <c r="B7" s="10">
        <v>13</v>
      </c>
      <c r="C7" s="10">
        <v>5</v>
      </c>
      <c r="D7" s="10" t="s">
        <v>11</v>
      </c>
      <c r="E7" s="10" t="s">
        <v>847</v>
      </c>
      <c r="F7" s="10" t="s">
        <v>848</v>
      </c>
      <c r="G7" s="10" t="s">
        <v>849</v>
      </c>
      <c r="H7" s="10" t="s">
        <v>850</v>
      </c>
      <c r="I7" s="247" t="s">
        <v>853</v>
      </c>
      <c r="J7" s="53">
        <v>9400.24</v>
      </c>
      <c r="K7" s="10" t="s">
        <v>852</v>
      </c>
      <c r="L7" s="370" t="s">
        <v>1216</v>
      </c>
    </row>
    <row r="8" spans="1:13" ht="15" customHeight="1">
      <c r="A8" s="473"/>
      <c r="B8" s="495" t="s">
        <v>871</v>
      </c>
      <c r="C8" s="496"/>
      <c r="D8" s="496"/>
      <c r="E8" s="496"/>
      <c r="F8" s="496"/>
      <c r="G8" s="496"/>
      <c r="H8" s="496"/>
      <c r="I8" s="496"/>
      <c r="J8" s="496"/>
      <c r="K8" s="496"/>
      <c r="L8" s="348"/>
    </row>
    <row r="9" spans="1:13" ht="15" customHeight="1">
      <c r="A9" s="535" t="s">
        <v>550</v>
      </c>
      <c r="B9" s="541">
        <v>13</v>
      </c>
      <c r="C9" s="60">
        <v>1</v>
      </c>
      <c r="D9" s="60" t="s">
        <v>11</v>
      </c>
      <c r="E9" s="551" t="s">
        <v>854</v>
      </c>
      <c r="F9" s="535" t="s">
        <v>855</v>
      </c>
      <c r="G9" s="551" t="s">
        <v>856</v>
      </c>
      <c r="H9" s="551" t="s">
        <v>857</v>
      </c>
      <c r="I9" s="551" t="s">
        <v>858</v>
      </c>
      <c r="J9" s="537">
        <v>38297.4</v>
      </c>
      <c r="K9" s="551" t="s">
        <v>852</v>
      </c>
      <c r="L9" s="551" t="s">
        <v>1217</v>
      </c>
      <c r="M9" s="553"/>
    </row>
    <row r="10" spans="1:13">
      <c r="A10" s="550"/>
      <c r="B10" s="541"/>
      <c r="C10" s="60">
        <v>2</v>
      </c>
      <c r="D10" s="60" t="s">
        <v>12</v>
      </c>
      <c r="E10" s="551"/>
      <c r="F10" s="550"/>
      <c r="G10" s="551"/>
      <c r="H10" s="551"/>
      <c r="I10" s="551"/>
      <c r="J10" s="537"/>
      <c r="K10" s="551"/>
      <c r="L10" s="551"/>
      <c r="M10" s="553"/>
    </row>
    <row r="11" spans="1:13">
      <c r="A11" s="550"/>
      <c r="B11" s="541"/>
      <c r="C11" s="60">
        <v>3</v>
      </c>
      <c r="D11" s="60" t="s">
        <v>9</v>
      </c>
      <c r="E11" s="551"/>
      <c r="F11" s="550"/>
      <c r="G11" s="551"/>
      <c r="H11" s="551"/>
      <c r="I11" s="551"/>
      <c r="J11" s="537"/>
      <c r="K11" s="551"/>
      <c r="L11" s="551"/>
      <c r="M11" s="553"/>
    </row>
    <row r="12" spans="1:13">
      <c r="A12" s="550"/>
      <c r="B12" s="541"/>
      <c r="C12" s="60">
        <v>4</v>
      </c>
      <c r="D12" s="60" t="s">
        <v>94</v>
      </c>
      <c r="E12" s="551"/>
      <c r="F12" s="550"/>
      <c r="G12" s="551"/>
      <c r="H12" s="551"/>
      <c r="I12" s="551"/>
      <c r="J12" s="537"/>
      <c r="K12" s="551"/>
      <c r="L12" s="551"/>
      <c r="M12" s="553"/>
    </row>
    <row r="13" spans="1:13">
      <c r="A13" s="550"/>
      <c r="B13" s="541"/>
      <c r="C13" s="541">
        <v>5</v>
      </c>
      <c r="D13" s="60" t="s">
        <v>114</v>
      </c>
      <c r="E13" s="551"/>
      <c r="F13" s="550"/>
      <c r="G13" s="551"/>
      <c r="H13" s="551"/>
      <c r="I13" s="551"/>
      <c r="J13" s="537"/>
      <c r="K13" s="551"/>
      <c r="L13" s="551"/>
      <c r="M13" s="62"/>
    </row>
    <row r="14" spans="1:13" ht="15" customHeight="1">
      <c r="A14" s="550"/>
      <c r="B14" s="541"/>
      <c r="C14" s="541"/>
      <c r="D14" s="60" t="s">
        <v>8</v>
      </c>
      <c r="E14" s="551"/>
      <c r="F14" s="536"/>
      <c r="G14" s="551"/>
      <c r="H14" s="551"/>
      <c r="I14" s="551"/>
      <c r="J14" s="537"/>
      <c r="K14" s="551"/>
      <c r="L14" s="551"/>
      <c r="M14" s="553"/>
    </row>
    <row r="15" spans="1:13">
      <c r="A15" s="546"/>
      <c r="B15" s="538">
        <v>13</v>
      </c>
      <c r="C15" s="10">
        <v>1</v>
      </c>
      <c r="D15" s="10" t="s">
        <v>11</v>
      </c>
      <c r="E15" s="538" t="s">
        <v>854</v>
      </c>
      <c r="F15" s="547" t="s">
        <v>855</v>
      </c>
      <c r="G15" s="538" t="s">
        <v>856</v>
      </c>
      <c r="H15" s="538" t="s">
        <v>857</v>
      </c>
      <c r="I15" s="539" t="s">
        <v>859</v>
      </c>
      <c r="J15" s="540">
        <v>38297.4</v>
      </c>
      <c r="K15" s="538" t="s">
        <v>852</v>
      </c>
      <c r="L15" s="554" t="s">
        <v>1217</v>
      </c>
      <c r="M15" s="553"/>
    </row>
    <row r="16" spans="1:13">
      <c r="A16" s="546"/>
      <c r="B16" s="538"/>
      <c r="C16" s="10">
        <v>2</v>
      </c>
      <c r="D16" s="10" t="s">
        <v>12</v>
      </c>
      <c r="E16" s="538"/>
      <c r="F16" s="548"/>
      <c r="G16" s="538"/>
      <c r="H16" s="538"/>
      <c r="I16" s="539"/>
      <c r="J16" s="540"/>
      <c r="K16" s="538"/>
      <c r="L16" s="554"/>
      <c r="M16" s="364"/>
    </row>
    <row r="17" spans="1:13">
      <c r="A17" s="546"/>
      <c r="B17" s="538"/>
      <c r="C17" s="10">
        <v>3</v>
      </c>
      <c r="D17" s="10" t="s">
        <v>9</v>
      </c>
      <c r="E17" s="538"/>
      <c r="F17" s="548"/>
      <c r="G17" s="538"/>
      <c r="H17" s="538"/>
      <c r="I17" s="539"/>
      <c r="J17" s="540"/>
      <c r="K17" s="538"/>
      <c r="L17" s="554"/>
    </row>
    <row r="18" spans="1:13">
      <c r="A18" s="546"/>
      <c r="B18" s="538"/>
      <c r="C18" s="10">
        <v>4</v>
      </c>
      <c r="D18" s="10" t="s">
        <v>94</v>
      </c>
      <c r="E18" s="538"/>
      <c r="F18" s="548"/>
      <c r="G18" s="538"/>
      <c r="H18" s="538"/>
      <c r="I18" s="539"/>
      <c r="J18" s="540"/>
      <c r="K18" s="538"/>
      <c r="L18" s="554"/>
    </row>
    <row r="19" spans="1:13">
      <c r="A19" s="546"/>
      <c r="B19" s="538"/>
      <c r="C19" s="538">
        <v>5</v>
      </c>
      <c r="D19" s="10" t="s">
        <v>114</v>
      </c>
      <c r="E19" s="538"/>
      <c r="F19" s="548"/>
      <c r="G19" s="538"/>
      <c r="H19" s="538"/>
      <c r="I19" s="539"/>
      <c r="J19" s="540"/>
      <c r="K19" s="538"/>
      <c r="L19" s="554"/>
    </row>
    <row r="20" spans="1:13">
      <c r="A20" s="546"/>
      <c r="B20" s="538"/>
      <c r="C20" s="538"/>
      <c r="D20" s="10" t="s">
        <v>8</v>
      </c>
      <c r="E20" s="538"/>
      <c r="F20" s="549"/>
      <c r="G20" s="538"/>
      <c r="H20" s="538"/>
      <c r="I20" s="539"/>
      <c r="J20" s="540"/>
      <c r="K20" s="538"/>
      <c r="L20" s="554"/>
    </row>
    <row r="21" spans="1:13">
      <c r="A21" s="474"/>
      <c r="B21" s="495" t="s">
        <v>871</v>
      </c>
      <c r="C21" s="496"/>
      <c r="D21" s="496"/>
      <c r="E21" s="496"/>
      <c r="F21" s="496"/>
      <c r="G21" s="496"/>
      <c r="H21" s="496"/>
      <c r="I21" s="496"/>
      <c r="J21" s="496"/>
      <c r="K21" s="496"/>
      <c r="L21" s="348"/>
    </row>
    <row r="22" spans="1:13" ht="60">
      <c r="A22" s="431" t="s">
        <v>555</v>
      </c>
      <c r="B22" s="60">
        <v>13</v>
      </c>
      <c r="C22" s="60">
        <v>3</v>
      </c>
      <c r="D22" s="60" t="s">
        <v>8</v>
      </c>
      <c r="E22" s="26" t="s">
        <v>860</v>
      </c>
      <c r="F22" s="26" t="s">
        <v>861</v>
      </c>
      <c r="G22" s="7" t="s">
        <v>247</v>
      </c>
      <c r="H22" s="26" t="s">
        <v>862</v>
      </c>
      <c r="I22" s="214" t="s">
        <v>863</v>
      </c>
      <c r="J22" s="215">
        <v>8000</v>
      </c>
      <c r="K22" s="26" t="s">
        <v>28</v>
      </c>
      <c r="L22" s="369" t="s">
        <v>1218</v>
      </c>
      <c r="M22" s="62"/>
    </row>
    <row r="23" spans="1:13" ht="60">
      <c r="A23" s="433"/>
      <c r="B23" s="10">
        <v>13</v>
      </c>
      <c r="C23" s="10">
        <v>3</v>
      </c>
      <c r="D23" s="10" t="s">
        <v>8</v>
      </c>
      <c r="E23" s="10" t="s">
        <v>864</v>
      </c>
      <c r="F23" s="10" t="s">
        <v>861</v>
      </c>
      <c r="G23" s="10" t="s">
        <v>247</v>
      </c>
      <c r="H23" s="10" t="s">
        <v>862</v>
      </c>
      <c r="I23" s="287" t="s">
        <v>865</v>
      </c>
      <c r="J23" s="53">
        <v>8000</v>
      </c>
      <c r="K23" s="10" t="s">
        <v>28</v>
      </c>
      <c r="L23" s="370" t="s">
        <v>1218</v>
      </c>
      <c r="M23" s="62"/>
    </row>
    <row r="24" spans="1:13" ht="15" customHeight="1">
      <c r="A24" s="432"/>
      <c r="B24" s="495" t="s">
        <v>871</v>
      </c>
      <c r="C24" s="496"/>
      <c r="D24" s="496"/>
      <c r="E24" s="496"/>
      <c r="F24" s="496"/>
      <c r="G24" s="496"/>
      <c r="H24" s="496"/>
      <c r="I24" s="496"/>
      <c r="J24" s="496"/>
      <c r="K24" s="496"/>
      <c r="L24" s="348"/>
    </row>
    <row r="25" spans="1:13">
      <c r="A25" s="535" t="s">
        <v>560</v>
      </c>
      <c r="B25" s="542">
        <v>10</v>
      </c>
      <c r="C25" s="60">
        <v>2</v>
      </c>
      <c r="D25" s="542" t="s">
        <v>11</v>
      </c>
      <c r="E25" s="535" t="s">
        <v>866</v>
      </c>
      <c r="F25" s="544" t="s">
        <v>867</v>
      </c>
      <c r="G25" s="535" t="s">
        <v>868</v>
      </c>
      <c r="H25" s="535" t="s">
        <v>869</v>
      </c>
      <c r="I25" s="535" t="s">
        <v>870</v>
      </c>
      <c r="J25" s="537">
        <v>19000</v>
      </c>
      <c r="K25" s="535" t="s">
        <v>28</v>
      </c>
      <c r="L25" s="551" t="s">
        <v>1219</v>
      </c>
      <c r="M25" s="552"/>
    </row>
    <row r="26" spans="1:13" ht="30" customHeight="1">
      <c r="A26" s="536"/>
      <c r="B26" s="543"/>
      <c r="C26" s="60">
        <v>4</v>
      </c>
      <c r="D26" s="543"/>
      <c r="E26" s="536"/>
      <c r="F26" s="545"/>
      <c r="G26" s="536"/>
      <c r="H26" s="536"/>
      <c r="I26" s="536"/>
      <c r="J26" s="537"/>
      <c r="K26" s="536"/>
      <c r="L26" s="551"/>
      <c r="M26" s="552"/>
    </row>
    <row r="27" spans="1:13" ht="23.25">
      <c r="A27" s="62"/>
      <c r="B27" s="65"/>
      <c r="C27" s="65"/>
      <c r="D27" s="65"/>
      <c r="E27" s="62"/>
      <c r="F27" s="65"/>
      <c r="G27" s="62"/>
      <c r="H27" s="534" t="s">
        <v>44</v>
      </c>
      <c r="I27" s="534"/>
      <c r="J27" s="318">
        <f>J5+J6+J9+J22+J25</f>
        <v>79695.45</v>
      </c>
      <c r="K27" s="216"/>
      <c r="L27" s="365"/>
      <c r="M27" s="62"/>
    </row>
    <row r="28" spans="1:13" ht="23.25" customHeight="1">
      <c r="H28" s="534" t="s">
        <v>45</v>
      </c>
      <c r="I28" s="534"/>
      <c r="J28" s="318">
        <f>J5+J7+J15+J23+J25</f>
        <v>79695.45</v>
      </c>
      <c r="K28" s="217"/>
    </row>
    <row r="34" spans="10:10">
      <c r="J34" s="217"/>
    </row>
    <row r="35" spans="10:10">
      <c r="J35" s="217"/>
    </row>
  </sheetData>
  <mergeCells count="43">
    <mergeCell ref="L25:L26"/>
    <mergeCell ref="M25:M26"/>
    <mergeCell ref="M14:M15"/>
    <mergeCell ref="L9:L14"/>
    <mergeCell ref="L15:L20"/>
    <mergeCell ref="M9:M10"/>
    <mergeCell ref="M11:M12"/>
    <mergeCell ref="A2:K2"/>
    <mergeCell ref="A9:A14"/>
    <mergeCell ref="B9:B14"/>
    <mergeCell ref="E9:E14"/>
    <mergeCell ref="F9:F14"/>
    <mergeCell ref="G9:G14"/>
    <mergeCell ref="H9:H14"/>
    <mergeCell ref="I9:I14"/>
    <mergeCell ref="J9:J14"/>
    <mergeCell ref="K9:K14"/>
    <mergeCell ref="A15:A20"/>
    <mergeCell ref="B15:B20"/>
    <mergeCell ref="E15:E20"/>
    <mergeCell ref="F15:F20"/>
    <mergeCell ref="G15:G20"/>
    <mergeCell ref="A25:A26"/>
    <mergeCell ref="B25:B26"/>
    <mergeCell ref="D25:D26"/>
    <mergeCell ref="E25:E26"/>
    <mergeCell ref="F25:F26"/>
    <mergeCell ref="H28:I28"/>
    <mergeCell ref="B21:K21"/>
    <mergeCell ref="B8:K8"/>
    <mergeCell ref="B24:K24"/>
    <mergeCell ref="G25:G26"/>
    <mergeCell ref="H25:H26"/>
    <mergeCell ref="I25:I26"/>
    <mergeCell ref="J25:J26"/>
    <mergeCell ref="K25:K26"/>
    <mergeCell ref="H27:I27"/>
    <mergeCell ref="H15:H20"/>
    <mergeCell ref="I15:I20"/>
    <mergeCell ref="J15:J20"/>
    <mergeCell ref="K15:K20"/>
    <mergeCell ref="C19:C20"/>
    <mergeCell ref="C13:C1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
  <sheetViews>
    <sheetView workbookViewId="0">
      <selection activeCell="C13" sqref="C13"/>
    </sheetView>
  </sheetViews>
  <sheetFormatPr defaultRowHeight="15"/>
  <cols>
    <col min="3" max="3" width="48.42578125" customWidth="1"/>
    <col min="4" max="4" width="11.28515625" customWidth="1"/>
    <col min="5" max="5" width="42.140625" customWidth="1"/>
    <col min="6" max="6" width="43.85546875" customWidth="1"/>
    <col min="7" max="7" width="78.5703125" customWidth="1"/>
  </cols>
  <sheetData>
    <row r="1" spans="2:7" s="79" customFormat="1"/>
    <row r="2" spans="2:7" s="79" customFormat="1" ht="75">
      <c r="B2" s="237" t="s">
        <v>939</v>
      </c>
      <c r="C2" s="238" t="s">
        <v>940</v>
      </c>
      <c r="D2" s="238" t="s">
        <v>941</v>
      </c>
      <c r="E2" s="238" t="s">
        <v>942</v>
      </c>
      <c r="F2" s="237" t="s">
        <v>943</v>
      </c>
      <c r="G2" s="237" t="s">
        <v>944</v>
      </c>
    </row>
    <row r="3" spans="2:7" ht="30">
      <c r="B3" s="239">
        <v>1</v>
      </c>
      <c r="C3" s="288" t="s">
        <v>1092</v>
      </c>
      <c r="D3" s="244">
        <v>13</v>
      </c>
      <c r="E3" s="244" t="s">
        <v>847</v>
      </c>
      <c r="F3" s="244" t="s">
        <v>1053</v>
      </c>
      <c r="G3" s="244" t="s">
        <v>871</v>
      </c>
    </row>
    <row r="4" spans="2:7" ht="60">
      <c r="B4" s="239">
        <v>2</v>
      </c>
      <c r="C4" s="288"/>
      <c r="D4" s="244">
        <v>13</v>
      </c>
      <c r="E4" s="244" t="s">
        <v>1054</v>
      </c>
      <c r="F4" s="244" t="s">
        <v>1053</v>
      </c>
      <c r="G4" s="244" t="s">
        <v>871</v>
      </c>
    </row>
    <row r="5" spans="2:7" ht="45">
      <c r="B5" s="290">
        <v>3</v>
      </c>
      <c r="C5" s="289"/>
      <c r="D5" s="244">
        <v>13</v>
      </c>
      <c r="E5" s="244" t="s">
        <v>864</v>
      </c>
      <c r="F5" s="245" t="s">
        <v>1055</v>
      </c>
      <c r="G5" s="244" t="s">
        <v>1056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opLeftCell="A13" zoomScale="60" zoomScaleNormal="60" workbookViewId="0">
      <selection activeCell="A14" sqref="A14:A15"/>
    </sheetView>
  </sheetViews>
  <sheetFormatPr defaultRowHeight="15"/>
  <cols>
    <col min="1" max="1" width="5" style="79" customWidth="1"/>
    <col min="2" max="2" width="12.42578125" style="79" customWidth="1"/>
    <col min="3" max="3" width="10.7109375" style="79" customWidth="1"/>
    <col min="4" max="4" width="13.140625" style="79" bestFit="1" customWidth="1"/>
    <col min="5" max="5" width="30.5703125" style="79" customWidth="1"/>
    <col min="6" max="6" width="76.28515625" style="79" customWidth="1"/>
    <col min="7" max="7" width="17.85546875" style="79" customWidth="1"/>
    <col min="8" max="8" width="29.5703125" style="79" customWidth="1"/>
    <col min="9" max="9" width="20.42578125" style="79" customWidth="1"/>
    <col min="10" max="10" width="23.85546875" style="79" customWidth="1"/>
    <col min="11" max="11" width="18.140625" style="79" customWidth="1"/>
    <col min="12" max="12" width="59.7109375" style="79" customWidth="1"/>
    <col min="13" max="16384" width="9.140625" style="79"/>
  </cols>
  <sheetData>
    <row r="1" spans="1:12" ht="18.75" customHeight="1">
      <c r="A1" s="201"/>
      <c r="B1" s="201"/>
      <c r="C1" s="201"/>
      <c r="D1" s="201"/>
      <c r="E1" s="201"/>
      <c r="F1" s="201"/>
      <c r="G1" s="201"/>
      <c r="H1" s="201"/>
      <c r="I1" s="201"/>
      <c r="J1" s="201"/>
      <c r="K1" s="201"/>
    </row>
    <row r="2" spans="1:12" ht="23.25">
      <c r="A2" s="517" t="s">
        <v>780</v>
      </c>
      <c r="B2" s="517"/>
      <c r="C2" s="517"/>
      <c r="D2" s="517"/>
      <c r="E2" s="517"/>
      <c r="F2" s="517"/>
      <c r="G2" s="517"/>
      <c r="H2" s="517"/>
      <c r="I2" s="517"/>
      <c r="J2" s="517"/>
      <c r="K2" s="517"/>
    </row>
    <row r="3" spans="1:12" ht="19.5" thickBot="1">
      <c r="A3" s="202"/>
      <c r="B3" s="203"/>
      <c r="C3" s="203"/>
      <c r="D3" s="203"/>
      <c r="E3" s="204"/>
      <c r="F3" s="205"/>
      <c r="G3" s="205"/>
      <c r="H3" s="205"/>
      <c r="I3" s="202"/>
      <c r="J3" s="202"/>
      <c r="K3" s="202"/>
    </row>
    <row r="4" spans="1:12" ht="30">
      <c r="A4" s="206" t="s">
        <v>266</v>
      </c>
      <c r="B4" s="68" t="s">
        <v>14</v>
      </c>
      <c r="C4" s="68" t="s">
        <v>781</v>
      </c>
      <c r="D4" s="207" t="s">
        <v>782</v>
      </c>
      <c r="E4" s="207" t="s">
        <v>4</v>
      </c>
      <c r="F4" s="68" t="s">
        <v>5</v>
      </c>
      <c r="G4" s="68" t="s">
        <v>15</v>
      </c>
      <c r="H4" s="68" t="s">
        <v>6</v>
      </c>
      <c r="I4" s="68" t="s">
        <v>7</v>
      </c>
      <c r="J4" s="207" t="s">
        <v>16</v>
      </c>
      <c r="K4" s="207" t="s">
        <v>3</v>
      </c>
      <c r="L4" s="207" t="s">
        <v>1102</v>
      </c>
    </row>
    <row r="5" spans="1:12" ht="135">
      <c r="A5" s="18">
        <v>1</v>
      </c>
      <c r="B5" s="17">
        <v>13</v>
      </c>
      <c r="C5" s="17">
        <v>5</v>
      </c>
      <c r="D5" s="17" t="s">
        <v>8</v>
      </c>
      <c r="E5" s="196" t="s">
        <v>783</v>
      </c>
      <c r="F5" s="82" t="s">
        <v>784</v>
      </c>
      <c r="G5" s="82" t="s">
        <v>785</v>
      </c>
      <c r="H5" s="82" t="s">
        <v>786</v>
      </c>
      <c r="I5" s="82" t="s">
        <v>787</v>
      </c>
      <c r="J5" s="208">
        <v>81918</v>
      </c>
      <c r="K5" s="86" t="s">
        <v>788</v>
      </c>
      <c r="L5" s="339" t="s">
        <v>1234</v>
      </c>
    </row>
    <row r="6" spans="1:12" ht="120">
      <c r="A6" s="18">
        <v>2</v>
      </c>
      <c r="B6" s="17">
        <v>13</v>
      </c>
      <c r="C6" s="17">
        <v>5</v>
      </c>
      <c r="D6" s="17" t="s">
        <v>8</v>
      </c>
      <c r="E6" s="196" t="s">
        <v>789</v>
      </c>
      <c r="F6" s="82" t="s">
        <v>790</v>
      </c>
      <c r="G6" s="82" t="s">
        <v>791</v>
      </c>
      <c r="H6" s="82" t="s">
        <v>792</v>
      </c>
      <c r="I6" s="82" t="s">
        <v>793</v>
      </c>
      <c r="J6" s="208">
        <v>34500</v>
      </c>
      <c r="K6" s="86" t="s">
        <v>794</v>
      </c>
      <c r="L6" s="339" t="s">
        <v>1235</v>
      </c>
    </row>
    <row r="7" spans="1:12" ht="195">
      <c r="A7" s="18">
        <v>3</v>
      </c>
      <c r="B7" s="17">
        <v>13</v>
      </c>
      <c r="C7" s="17">
        <v>3</v>
      </c>
      <c r="D7" s="17" t="s">
        <v>11</v>
      </c>
      <c r="E7" s="196" t="s">
        <v>795</v>
      </c>
      <c r="F7" s="82" t="s">
        <v>796</v>
      </c>
      <c r="G7" s="82" t="s">
        <v>797</v>
      </c>
      <c r="H7" s="82" t="s">
        <v>798</v>
      </c>
      <c r="I7" s="82" t="s">
        <v>799</v>
      </c>
      <c r="J7" s="208">
        <v>23000</v>
      </c>
      <c r="K7" s="86" t="s">
        <v>800</v>
      </c>
      <c r="L7" s="339" t="s">
        <v>1240</v>
      </c>
    </row>
    <row r="8" spans="1:12" ht="210">
      <c r="A8" s="18">
        <v>4</v>
      </c>
      <c r="B8" s="17">
        <v>13</v>
      </c>
      <c r="C8" s="17">
        <v>5</v>
      </c>
      <c r="D8" s="17" t="s">
        <v>8</v>
      </c>
      <c r="E8" s="196" t="s">
        <v>801</v>
      </c>
      <c r="F8" s="82" t="s">
        <v>802</v>
      </c>
      <c r="G8" s="82" t="s">
        <v>803</v>
      </c>
      <c r="H8" s="82" t="s">
        <v>804</v>
      </c>
      <c r="I8" s="82" t="s">
        <v>805</v>
      </c>
      <c r="J8" s="208">
        <v>98097.5</v>
      </c>
      <c r="K8" s="86" t="s">
        <v>806</v>
      </c>
      <c r="L8" s="339" t="s">
        <v>1236</v>
      </c>
    </row>
    <row r="9" spans="1:12" ht="90">
      <c r="A9" s="18">
        <v>5</v>
      </c>
      <c r="B9" s="17">
        <v>13</v>
      </c>
      <c r="C9" s="17">
        <v>5</v>
      </c>
      <c r="D9" s="17" t="s">
        <v>8</v>
      </c>
      <c r="E9" s="196" t="s">
        <v>807</v>
      </c>
      <c r="F9" s="82" t="s">
        <v>808</v>
      </c>
      <c r="G9" s="82" t="s">
        <v>809</v>
      </c>
      <c r="H9" s="82" t="s">
        <v>810</v>
      </c>
      <c r="I9" s="82" t="s">
        <v>811</v>
      </c>
      <c r="J9" s="208">
        <v>9900</v>
      </c>
      <c r="K9" s="86" t="s">
        <v>812</v>
      </c>
      <c r="L9" s="339" t="s">
        <v>1237</v>
      </c>
    </row>
    <row r="10" spans="1:12" ht="60">
      <c r="A10" s="18">
        <v>6</v>
      </c>
      <c r="B10" s="17">
        <v>13</v>
      </c>
      <c r="C10" s="17">
        <v>4</v>
      </c>
      <c r="D10" s="17" t="s">
        <v>11</v>
      </c>
      <c r="E10" s="196" t="s">
        <v>813</v>
      </c>
      <c r="F10" s="82" t="s">
        <v>814</v>
      </c>
      <c r="G10" s="82" t="s">
        <v>803</v>
      </c>
      <c r="H10" s="82" t="s">
        <v>815</v>
      </c>
      <c r="I10" s="82" t="s">
        <v>816</v>
      </c>
      <c r="J10" s="208">
        <v>44202</v>
      </c>
      <c r="K10" s="86" t="s">
        <v>817</v>
      </c>
      <c r="L10" s="339" t="s">
        <v>1238</v>
      </c>
    </row>
    <row r="11" spans="1:12" ht="150">
      <c r="A11" s="18">
        <v>7</v>
      </c>
      <c r="B11" s="17">
        <v>13</v>
      </c>
      <c r="C11" s="17">
        <v>5</v>
      </c>
      <c r="D11" s="17" t="s">
        <v>8</v>
      </c>
      <c r="E11" s="196" t="s">
        <v>818</v>
      </c>
      <c r="F11" s="82" t="s">
        <v>819</v>
      </c>
      <c r="G11" s="82" t="s">
        <v>820</v>
      </c>
      <c r="H11" s="82" t="s">
        <v>821</v>
      </c>
      <c r="I11" s="82" t="s">
        <v>822</v>
      </c>
      <c r="J11" s="208">
        <v>8000</v>
      </c>
      <c r="K11" s="86" t="s">
        <v>823</v>
      </c>
      <c r="L11" s="339" t="s">
        <v>1241</v>
      </c>
    </row>
    <row r="12" spans="1:12" ht="150">
      <c r="A12" s="18">
        <v>8</v>
      </c>
      <c r="B12" s="17">
        <v>13</v>
      </c>
      <c r="C12" s="17">
        <v>5</v>
      </c>
      <c r="D12" s="17" t="s">
        <v>8</v>
      </c>
      <c r="E12" s="196" t="s">
        <v>824</v>
      </c>
      <c r="F12" s="82" t="s">
        <v>825</v>
      </c>
      <c r="G12" s="82" t="s">
        <v>826</v>
      </c>
      <c r="H12" s="82" t="s">
        <v>827</v>
      </c>
      <c r="I12" s="82" t="s">
        <v>828</v>
      </c>
      <c r="J12" s="208">
        <v>4815</v>
      </c>
      <c r="K12" s="86" t="s">
        <v>829</v>
      </c>
      <c r="L12" s="339" t="s">
        <v>1242</v>
      </c>
    </row>
    <row r="13" spans="1:12" ht="75">
      <c r="A13" s="18">
        <v>9</v>
      </c>
      <c r="B13" s="17">
        <v>13</v>
      </c>
      <c r="C13" s="17">
        <v>4</v>
      </c>
      <c r="D13" s="17" t="s">
        <v>11</v>
      </c>
      <c r="E13" s="196" t="s">
        <v>830</v>
      </c>
      <c r="F13" s="82" t="s">
        <v>831</v>
      </c>
      <c r="G13" s="82" t="s">
        <v>803</v>
      </c>
      <c r="H13" s="82" t="s">
        <v>832</v>
      </c>
      <c r="I13" s="82" t="s">
        <v>833</v>
      </c>
      <c r="J13" s="208">
        <v>75000</v>
      </c>
      <c r="K13" s="209" t="s">
        <v>28</v>
      </c>
      <c r="L13" s="339" t="s">
        <v>1243</v>
      </c>
    </row>
    <row r="14" spans="1:12" ht="150">
      <c r="A14" s="479">
        <v>10</v>
      </c>
      <c r="B14" s="475">
        <v>13</v>
      </c>
      <c r="C14" s="475">
        <v>5</v>
      </c>
      <c r="D14" s="475" t="s">
        <v>8</v>
      </c>
      <c r="E14" s="476" t="s">
        <v>834</v>
      </c>
      <c r="F14" s="12" t="s">
        <v>835</v>
      </c>
      <c r="G14" s="12" t="s">
        <v>247</v>
      </c>
      <c r="H14" s="12" t="s">
        <v>836</v>
      </c>
      <c r="I14" s="12" t="s">
        <v>837</v>
      </c>
      <c r="J14" s="477">
        <v>18591</v>
      </c>
      <c r="K14" s="12" t="s">
        <v>838</v>
      </c>
      <c r="L14" s="478"/>
    </row>
    <row r="15" spans="1:12">
      <c r="A15" s="480"/>
      <c r="B15" s="556" t="s">
        <v>1239</v>
      </c>
      <c r="C15" s="556"/>
      <c r="D15" s="556"/>
      <c r="E15" s="556"/>
      <c r="F15" s="556"/>
      <c r="G15" s="556"/>
      <c r="H15" s="556"/>
      <c r="I15" s="556"/>
      <c r="J15" s="556"/>
      <c r="K15" s="556"/>
      <c r="L15" s="387"/>
    </row>
    <row r="16" spans="1:12" ht="30.75" customHeight="1">
      <c r="A16" s="202"/>
      <c r="B16" s="203"/>
      <c r="C16" s="203"/>
      <c r="D16" s="203"/>
      <c r="E16" s="204"/>
      <c r="F16" s="205"/>
      <c r="G16" s="205"/>
      <c r="H16" s="557" t="s">
        <v>1099</v>
      </c>
      <c r="I16" s="557"/>
      <c r="J16" s="9">
        <v>398023.5</v>
      </c>
      <c r="K16" s="202"/>
    </row>
    <row r="17" spans="1:11" ht="67.5" customHeight="1">
      <c r="A17" s="555"/>
      <c r="B17" s="555"/>
      <c r="C17" s="555"/>
      <c r="D17" s="555"/>
      <c r="E17" s="555"/>
      <c r="F17" s="205"/>
      <c r="G17" s="205"/>
      <c r="H17" s="534" t="s">
        <v>1280</v>
      </c>
      <c r="I17" s="534"/>
      <c r="J17" s="9">
        <f>SUM(J5:J13)</f>
        <v>379432.5</v>
      </c>
      <c r="K17" s="210"/>
    </row>
    <row r="22" spans="1:11">
      <c r="J22" s="217"/>
    </row>
    <row r="23" spans="1:11">
      <c r="J23" s="217"/>
    </row>
  </sheetData>
  <mergeCells count="5">
    <mergeCell ref="A2:K2"/>
    <mergeCell ref="A17:E17"/>
    <mergeCell ref="B15:K15"/>
    <mergeCell ref="H16:I16"/>
    <mergeCell ref="H17:I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
  <sheetViews>
    <sheetView workbookViewId="0">
      <selection activeCell="E27" sqref="E27"/>
    </sheetView>
  </sheetViews>
  <sheetFormatPr defaultRowHeight="15"/>
  <cols>
    <col min="3" max="3" width="48.42578125" customWidth="1"/>
    <col min="4" max="4" width="11.28515625" customWidth="1"/>
    <col min="5" max="5" width="42.140625" customWidth="1"/>
    <col min="6" max="6" width="43.85546875" customWidth="1"/>
    <col min="7" max="7" width="78.5703125" customWidth="1"/>
  </cols>
  <sheetData>
    <row r="1" spans="2:7" s="79" customFormat="1"/>
    <row r="2" spans="2:7" s="79" customFormat="1" ht="75">
      <c r="B2" s="237" t="s">
        <v>939</v>
      </c>
      <c r="C2" s="238" t="s">
        <v>940</v>
      </c>
      <c r="D2" s="238" t="s">
        <v>941</v>
      </c>
      <c r="E2" s="238" t="s">
        <v>942</v>
      </c>
      <c r="F2" s="237" t="s">
        <v>943</v>
      </c>
      <c r="G2" s="237" t="s">
        <v>944</v>
      </c>
    </row>
    <row r="3" spans="2:7" ht="30">
      <c r="B3" s="421">
        <v>1</v>
      </c>
      <c r="C3" s="421" t="s">
        <v>1279</v>
      </c>
      <c r="D3" s="421">
        <v>13</v>
      </c>
      <c r="E3" s="420" t="s">
        <v>834</v>
      </c>
      <c r="F3" s="421" t="s">
        <v>1309</v>
      </c>
      <c r="G3" s="421" t="s">
        <v>1239</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A10" zoomScale="50" zoomScaleNormal="50" workbookViewId="0">
      <selection activeCell="J18" sqref="J18"/>
    </sheetView>
  </sheetViews>
  <sheetFormatPr defaultRowHeight="15"/>
  <cols>
    <col min="1" max="1" width="4.42578125" style="79" bestFit="1" customWidth="1"/>
    <col min="2" max="2" width="9.85546875" style="79" customWidth="1"/>
    <col min="3" max="3" width="21.42578125" style="79" customWidth="1"/>
    <col min="4" max="4" width="19" style="79" customWidth="1"/>
    <col min="5" max="5" width="20.42578125" style="79" customWidth="1"/>
    <col min="6" max="6" width="42.140625" style="79" customWidth="1"/>
    <col min="7" max="7" width="36" style="79" customWidth="1"/>
    <col min="8" max="8" width="15.85546875" style="79" customWidth="1"/>
    <col min="9" max="9" width="19.85546875" style="79" customWidth="1"/>
    <col min="10" max="10" width="19.5703125" style="79" customWidth="1"/>
    <col min="11" max="11" width="16.5703125" style="79" bestFit="1" customWidth="1"/>
    <col min="12" max="12" width="49.140625" style="79" customWidth="1"/>
    <col min="13" max="16384" width="9.140625" style="79"/>
  </cols>
  <sheetData>
    <row r="1" spans="1:12">
      <c r="A1" s="28"/>
      <c r="B1" s="28"/>
      <c r="C1" s="28"/>
      <c r="D1" s="28"/>
      <c r="E1" s="28"/>
      <c r="F1" s="28"/>
      <c r="G1" s="28"/>
      <c r="H1" s="28"/>
      <c r="I1" s="28"/>
      <c r="J1" s="28"/>
      <c r="K1" s="28"/>
    </row>
    <row r="2" spans="1:12" ht="23.25">
      <c r="A2" s="517" t="s">
        <v>749</v>
      </c>
      <c r="B2" s="517"/>
      <c r="C2" s="517"/>
      <c r="D2" s="517"/>
      <c r="E2" s="517"/>
      <c r="F2" s="517"/>
      <c r="G2" s="517"/>
      <c r="H2" s="517"/>
      <c r="I2" s="517"/>
      <c r="J2" s="517"/>
      <c r="K2" s="517"/>
    </row>
    <row r="3" spans="1:12" ht="15.75" thickBot="1"/>
    <row r="4" spans="1:12" ht="30">
      <c r="A4" s="67" t="s">
        <v>0</v>
      </c>
      <c r="B4" s="68" t="s">
        <v>48</v>
      </c>
      <c r="C4" s="68" t="s">
        <v>1</v>
      </c>
      <c r="D4" s="68" t="s">
        <v>2</v>
      </c>
      <c r="E4" s="68" t="s">
        <v>4</v>
      </c>
      <c r="F4" s="68" t="s">
        <v>5</v>
      </c>
      <c r="G4" s="68" t="s">
        <v>15</v>
      </c>
      <c r="H4" s="68" t="s">
        <v>6</v>
      </c>
      <c r="I4" s="68" t="s">
        <v>7</v>
      </c>
      <c r="J4" s="68" t="s">
        <v>16</v>
      </c>
      <c r="K4" s="68" t="s">
        <v>3</v>
      </c>
      <c r="L4" s="68" t="s">
        <v>1102</v>
      </c>
    </row>
    <row r="5" spans="1:12" ht="165">
      <c r="A5" s="82">
        <v>1</v>
      </c>
      <c r="B5" s="4">
        <v>10</v>
      </c>
      <c r="C5" s="4">
        <v>4.5</v>
      </c>
      <c r="D5" s="60" t="s">
        <v>11</v>
      </c>
      <c r="E5" s="82" t="s">
        <v>750</v>
      </c>
      <c r="F5" s="82" t="s">
        <v>751</v>
      </c>
      <c r="G5" s="82" t="s">
        <v>752</v>
      </c>
      <c r="H5" s="82" t="s">
        <v>753</v>
      </c>
      <c r="I5" s="82" t="s">
        <v>754</v>
      </c>
      <c r="J5" s="5">
        <v>24050.71</v>
      </c>
      <c r="K5" s="7" t="s">
        <v>28</v>
      </c>
      <c r="L5" s="339" t="s">
        <v>1220</v>
      </c>
    </row>
    <row r="6" spans="1:12" ht="225">
      <c r="A6" s="82">
        <v>2</v>
      </c>
      <c r="B6" s="4">
        <v>10</v>
      </c>
      <c r="C6" s="4">
        <v>4.5</v>
      </c>
      <c r="D6" s="60" t="s">
        <v>11</v>
      </c>
      <c r="E6" s="82" t="s">
        <v>755</v>
      </c>
      <c r="F6" s="196" t="s">
        <v>756</v>
      </c>
      <c r="G6" s="82" t="s">
        <v>757</v>
      </c>
      <c r="H6" s="82" t="s">
        <v>758</v>
      </c>
      <c r="I6" s="82" t="s">
        <v>754</v>
      </c>
      <c r="J6" s="5">
        <v>60000</v>
      </c>
      <c r="K6" s="7" t="s">
        <v>28</v>
      </c>
      <c r="L6" s="339" t="s">
        <v>1221</v>
      </c>
    </row>
    <row r="7" spans="1:12" ht="270">
      <c r="A7" s="82">
        <v>3</v>
      </c>
      <c r="B7" s="4">
        <v>10</v>
      </c>
      <c r="C7" s="4">
        <v>4.5</v>
      </c>
      <c r="D7" s="60" t="s">
        <v>11</v>
      </c>
      <c r="E7" s="82" t="s">
        <v>759</v>
      </c>
      <c r="F7" s="74" t="s">
        <v>760</v>
      </c>
      <c r="G7" s="7" t="s">
        <v>761</v>
      </c>
      <c r="H7" s="74" t="s">
        <v>762</v>
      </c>
      <c r="I7" s="82" t="s">
        <v>754</v>
      </c>
      <c r="J7" s="5">
        <v>57000</v>
      </c>
      <c r="K7" s="7" t="s">
        <v>28</v>
      </c>
      <c r="L7" s="339" t="s">
        <v>1222</v>
      </c>
    </row>
    <row r="8" spans="1:12" ht="390">
      <c r="A8" s="82">
        <v>4</v>
      </c>
      <c r="B8" s="4">
        <v>13</v>
      </c>
      <c r="C8" s="4">
        <v>1.5</v>
      </c>
      <c r="D8" s="60" t="s">
        <v>8</v>
      </c>
      <c r="E8" s="82" t="s">
        <v>763</v>
      </c>
      <c r="F8" s="26" t="s">
        <v>764</v>
      </c>
      <c r="G8" s="74" t="s">
        <v>765</v>
      </c>
      <c r="H8" s="82" t="s">
        <v>766</v>
      </c>
      <c r="I8" s="82" t="s">
        <v>754</v>
      </c>
      <c r="J8" s="5">
        <v>19680</v>
      </c>
      <c r="K8" s="7" t="s">
        <v>28</v>
      </c>
      <c r="L8" s="339" t="s">
        <v>1223</v>
      </c>
    </row>
    <row r="9" spans="1:12" ht="300">
      <c r="A9" s="82">
        <v>5</v>
      </c>
      <c r="B9" s="4">
        <v>13</v>
      </c>
      <c r="C9" s="4">
        <v>1.5</v>
      </c>
      <c r="D9" s="60" t="s">
        <v>8</v>
      </c>
      <c r="E9" s="74" t="s">
        <v>767</v>
      </c>
      <c r="F9" s="26" t="s">
        <v>768</v>
      </c>
      <c r="G9" s="82" t="s">
        <v>769</v>
      </c>
      <c r="H9" s="82" t="s">
        <v>766</v>
      </c>
      <c r="I9" s="82" t="s">
        <v>754</v>
      </c>
      <c r="J9" s="5">
        <v>9500</v>
      </c>
      <c r="K9" s="7" t="s">
        <v>28</v>
      </c>
      <c r="L9" s="339" t="s">
        <v>1224</v>
      </c>
    </row>
    <row r="10" spans="1:12" ht="345">
      <c r="A10" s="82">
        <v>6</v>
      </c>
      <c r="B10" s="4">
        <v>13</v>
      </c>
      <c r="C10" s="197" t="s">
        <v>770</v>
      </c>
      <c r="D10" s="60" t="s">
        <v>8</v>
      </c>
      <c r="E10" s="82" t="s">
        <v>771</v>
      </c>
      <c r="F10" s="198" t="s">
        <v>772</v>
      </c>
      <c r="G10" s="82" t="s">
        <v>773</v>
      </c>
      <c r="H10" s="82" t="s">
        <v>766</v>
      </c>
      <c r="I10" s="82" t="s">
        <v>754</v>
      </c>
      <c r="J10" s="5">
        <v>25000</v>
      </c>
      <c r="K10" s="7" t="s">
        <v>28</v>
      </c>
      <c r="L10" s="338" t="s">
        <v>1225</v>
      </c>
    </row>
    <row r="11" spans="1:12" ht="285">
      <c r="A11" s="82">
        <v>7</v>
      </c>
      <c r="B11" s="199">
        <v>13</v>
      </c>
      <c r="C11" s="60" t="s">
        <v>770</v>
      </c>
      <c r="D11" s="60" t="s">
        <v>8</v>
      </c>
      <c r="E11" s="82" t="s">
        <v>774</v>
      </c>
      <c r="F11" s="82" t="s">
        <v>775</v>
      </c>
      <c r="G11" s="82" t="s">
        <v>776</v>
      </c>
      <c r="H11" s="82" t="s">
        <v>766</v>
      </c>
      <c r="I11" s="82" t="s">
        <v>754</v>
      </c>
      <c r="J11" s="5">
        <v>35670</v>
      </c>
      <c r="K11" s="7" t="s">
        <v>28</v>
      </c>
      <c r="L11" s="338" t="s">
        <v>1226</v>
      </c>
    </row>
    <row r="12" spans="1:12" ht="270">
      <c r="A12" s="82">
        <v>8</v>
      </c>
      <c r="B12" s="4">
        <v>13</v>
      </c>
      <c r="C12" s="4">
        <v>1.5</v>
      </c>
      <c r="D12" s="60" t="s">
        <v>8</v>
      </c>
      <c r="E12" s="82" t="s">
        <v>777</v>
      </c>
      <c r="F12" s="26" t="s">
        <v>778</v>
      </c>
      <c r="G12" s="82" t="s">
        <v>779</v>
      </c>
      <c r="H12" s="82" t="s">
        <v>766</v>
      </c>
      <c r="I12" s="82" t="s">
        <v>754</v>
      </c>
      <c r="J12" s="5">
        <v>53200</v>
      </c>
      <c r="K12" s="7" t="s">
        <v>28</v>
      </c>
      <c r="L12" s="339" t="s">
        <v>1227</v>
      </c>
    </row>
    <row r="13" spans="1:12" ht="23.25">
      <c r="I13" s="165" t="s">
        <v>1101</v>
      </c>
      <c r="J13" s="200">
        <f>SUM(J5:J12)</f>
        <v>284100.70999999996</v>
      </c>
    </row>
    <row r="18" spans="10:10">
      <c r="J18" s="422"/>
    </row>
  </sheetData>
  <mergeCells count="1">
    <mergeCell ref="A2:K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
  <sheetViews>
    <sheetView workbookViewId="0">
      <selection activeCell="E26" sqref="E26"/>
    </sheetView>
  </sheetViews>
  <sheetFormatPr defaultRowHeight="15"/>
  <cols>
    <col min="3" max="3" width="48.42578125" customWidth="1"/>
    <col min="4" max="4" width="11.28515625" customWidth="1"/>
    <col min="5" max="5" width="42.140625" customWidth="1"/>
    <col min="6" max="6" width="43.85546875" customWidth="1"/>
    <col min="7" max="7" width="78.5703125" customWidth="1"/>
  </cols>
  <sheetData>
    <row r="1" spans="2:7" s="79" customFormat="1"/>
    <row r="2" spans="2:7" s="79" customFormat="1" ht="75">
      <c r="B2" s="237" t="s">
        <v>939</v>
      </c>
      <c r="C2" s="238" t="s">
        <v>940</v>
      </c>
      <c r="D2" s="238" t="s">
        <v>941</v>
      </c>
      <c r="E2" s="238" t="s">
        <v>942</v>
      </c>
      <c r="F2" s="237" t="s">
        <v>943</v>
      </c>
      <c r="G2" s="237" t="s">
        <v>944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opLeftCell="A10" zoomScale="70" zoomScaleNormal="70" workbookViewId="0">
      <selection activeCell="C25" sqref="C25"/>
    </sheetView>
  </sheetViews>
  <sheetFormatPr defaultRowHeight="15"/>
  <cols>
    <col min="1" max="1" width="5.140625" style="79" customWidth="1"/>
    <col min="2" max="2" width="9.42578125" style="79" customWidth="1"/>
    <col min="3" max="3" width="25.42578125" style="79" customWidth="1"/>
    <col min="4" max="4" width="24.5703125" style="79" customWidth="1"/>
    <col min="5" max="5" width="21.42578125" style="79" customWidth="1"/>
    <col min="6" max="6" width="34.42578125" style="79" customWidth="1"/>
    <col min="7" max="7" width="26.85546875" style="79" customWidth="1"/>
    <col min="8" max="8" width="28.5703125" style="79" customWidth="1"/>
    <col min="9" max="9" width="17.42578125" style="79" customWidth="1"/>
    <col min="10" max="10" width="20.28515625" style="79" customWidth="1"/>
    <col min="11" max="11" width="17.42578125" style="79" customWidth="1"/>
    <col min="12" max="12" width="59.7109375" style="79" customWidth="1"/>
    <col min="13" max="16384" width="9.140625" style="79"/>
  </cols>
  <sheetData>
    <row r="1" spans="1:12" ht="15.75">
      <c r="B1" s="1"/>
    </row>
    <row r="2" spans="1:12" ht="23.25">
      <c r="A2" s="485" t="s">
        <v>703</v>
      </c>
      <c r="B2" s="485"/>
      <c r="C2" s="485"/>
      <c r="D2" s="485"/>
      <c r="E2" s="485"/>
      <c r="F2" s="485"/>
      <c r="G2" s="485"/>
      <c r="H2" s="485"/>
      <c r="I2" s="485"/>
      <c r="J2" s="485"/>
      <c r="K2" s="485"/>
    </row>
    <row r="3" spans="1:12" ht="15.75" thickBot="1"/>
    <row r="4" spans="1:12" ht="30">
      <c r="A4" s="67" t="s">
        <v>0</v>
      </c>
      <c r="B4" s="68" t="s">
        <v>14</v>
      </c>
      <c r="C4" s="68" t="s">
        <v>1</v>
      </c>
      <c r="D4" s="68" t="s">
        <v>2</v>
      </c>
      <c r="E4" s="68" t="s">
        <v>4</v>
      </c>
      <c r="F4" s="68" t="s">
        <v>5</v>
      </c>
      <c r="G4" s="68" t="s">
        <v>15</v>
      </c>
      <c r="H4" s="68" t="s">
        <v>6</v>
      </c>
      <c r="I4" s="68" t="s">
        <v>7</v>
      </c>
      <c r="J4" s="68" t="s">
        <v>16</v>
      </c>
      <c r="K4" s="68" t="s">
        <v>3</v>
      </c>
      <c r="L4" s="68" t="s">
        <v>1102</v>
      </c>
    </row>
    <row r="5" spans="1:12" ht="75">
      <c r="A5" s="82">
        <v>1</v>
      </c>
      <c r="B5" s="4">
        <v>13</v>
      </c>
      <c r="C5" s="4">
        <v>5</v>
      </c>
      <c r="D5" s="60" t="s">
        <v>8</v>
      </c>
      <c r="E5" s="82" t="s">
        <v>704</v>
      </c>
      <c r="F5" s="82" t="s">
        <v>705</v>
      </c>
      <c r="G5" s="82" t="s">
        <v>706</v>
      </c>
      <c r="H5" s="82" t="s">
        <v>707</v>
      </c>
      <c r="I5" s="82" t="s">
        <v>708</v>
      </c>
      <c r="J5" s="87">
        <v>150000</v>
      </c>
      <c r="K5" s="7" t="s">
        <v>28</v>
      </c>
      <c r="L5" s="338" t="s">
        <v>1228</v>
      </c>
    </row>
    <row r="6" spans="1:12" ht="360">
      <c r="A6" s="82">
        <v>2</v>
      </c>
      <c r="B6" s="4">
        <v>13</v>
      </c>
      <c r="C6" s="4">
        <v>1</v>
      </c>
      <c r="D6" s="60" t="s">
        <v>9</v>
      </c>
      <c r="E6" s="82" t="s">
        <v>709</v>
      </c>
      <c r="F6" s="82" t="s">
        <v>710</v>
      </c>
      <c r="G6" s="82" t="s">
        <v>711</v>
      </c>
      <c r="H6" s="82" t="s">
        <v>712</v>
      </c>
      <c r="I6" s="82" t="s">
        <v>713</v>
      </c>
      <c r="J6" s="87">
        <v>10684.43</v>
      </c>
      <c r="K6" s="7" t="s">
        <v>28</v>
      </c>
      <c r="L6" s="338" t="s">
        <v>1274</v>
      </c>
    </row>
    <row r="7" spans="1:12" s="186" customFormat="1" ht="165">
      <c r="A7" s="481">
        <v>3</v>
      </c>
      <c r="B7" s="12">
        <v>13</v>
      </c>
      <c r="C7" s="12">
        <v>5</v>
      </c>
      <c r="D7" s="12" t="s">
        <v>12</v>
      </c>
      <c r="E7" s="12" t="s">
        <v>714</v>
      </c>
      <c r="F7" s="12" t="s">
        <v>715</v>
      </c>
      <c r="G7" s="12" t="s">
        <v>716</v>
      </c>
      <c r="H7" s="12" t="s">
        <v>717</v>
      </c>
      <c r="I7" s="12" t="s">
        <v>718</v>
      </c>
      <c r="J7" s="195">
        <v>19800</v>
      </c>
      <c r="K7" s="12" t="s">
        <v>719</v>
      </c>
      <c r="L7" s="366"/>
    </row>
    <row r="8" spans="1:12" s="186" customFormat="1">
      <c r="A8" s="482"/>
      <c r="B8" s="505" t="s">
        <v>746</v>
      </c>
      <c r="C8" s="506"/>
      <c r="D8" s="506"/>
      <c r="E8" s="506"/>
      <c r="F8" s="506"/>
      <c r="G8" s="506"/>
      <c r="H8" s="506"/>
      <c r="I8" s="506"/>
      <c r="J8" s="506"/>
      <c r="K8" s="506"/>
      <c r="L8" s="425"/>
    </row>
    <row r="9" spans="1:12" ht="210">
      <c r="A9" s="82">
        <v>4</v>
      </c>
      <c r="B9" s="4">
        <v>13</v>
      </c>
      <c r="C9" s="4">
        <v>1</v>
      </c>
      <c r="D9" s="60" t="s">
        <v>11</v>
      </c>
      <c r="E9" s="82" t="s">
        <v>720</v>
      </c>
      <c r="F9" s="82" t="s">
        <v>721</v>
      </c>
      <c r="G9" s="82" t="s">
        <v>722</v>
      </c>
      <c r="H9" s="82" t="s">
        <v>723</v>
      </c>
      <c r="I9" s="82" t="s">
        <v>724</v>
      </c>
      <c r="J9" s="87">
        <v>72350</v>
      </c>
      <c r="K9" s="7" t="s">
        <v>28</v>
      </c>
      <c r="L9" s="338" t="s">
        <v>1275</v>
      </c>
    </row>
    <row r="10" spans="1:12" ht="75">
      <c r="A10" s="82">
        <v>5</v>
      </c>
      <c r="B10" s="4">
        <v>13</v>
      </c>
      <c r="C10" s="4">
        <v>5</v>
      </c>
      <c r="D10" s="60" t="s">
        <v>8</v>
      </c>
      <c r="E10" s="82" t="s">
        <v>725</v>
      </c>
      <c r="F10" s="82" t="s">
        <v>705</v>
      </c>
      <c r="G10" s="82" t="s">
        <v>726</v>
      </c>
      <c r="H10" s="82" t="s">
        <v>707</v>
      </c>
      <c r="I10" s="82" t="s">
        <v>727</v>
      </c>
      <c r="J10" s="87">
        <v>56828.4</v>
      </c>
      <c r="K10" s="7" t="s">
        <v>28</v>
      </c>
      <c r="L10" s="338" t="s">
        <v>1228</v>
      </c>
    </row>
    <row r="11" spans="1:12" s="186" customFormat="1" ht="90">
      <c r="A11" s="481">
        <v>6</v>
      </c>
      <c r="B11" s="12">
        <v>13</v>
      </c>
      <c r="C11" s="12">
        <v>5</v>
      </c>
      <c r="D11" s="12" t="s">
        <v>11</v>
      </c>
      <c r="E11" s="12" t="s">
        <v>728</v>
      </c>
      <c r="F11" s="12" t="s">
        <v>729</v>
      </c>
      <c r="G11" s="12" t="s">
        <v>730</v>
      </c>
      <c r="H11" s="12" t="s">
        <v>731</v>
      </c>
      <c r="I11" s="12" t="s">
        <v>732</v>
      </c>
      <c r="J11" s="195">
        <v>26880</v>
      </c>
      <c r="K11" s="12" t="s">
        <v>28</v>
      </c>
      <c r="L11" s="366"/>
    </row>
    <row r="12" spans="1:12" s="186" customFormat="1">
      <c r="A12" s="482"/>
      <c r="B12" s="505" t="s">
        <v>747</v>
      </c>
      <c r="C12" s="506"/>
      <c r="D12" s="506"/>
      <c r="E12" s="506"/>
      <c r="F12" s="506"/>
      <c r="G12" s="506"/>
      <c r="H12" s="506"/>
      <c r="I12" s="506"/>
      <c r="J12" s="506"/>
      <c r="K12" s="506"/>
      <c r="L12" s="425"/>
    </row>
    <row r="13" spans="1:12" ht="90">
      <c r="A13" s="21">
        <v>7</v>
      </c>
      <c r="B13" s="4">
        <v>10</v>
      </c>
      <c r="C13" s="4">
        <v>5</v>
      </c>
      <c r="D13" s="60" t="s">
        <v>9</v>
      </c>
      <c r="E13" s="82" t="s">
        <v>733</v>
      </c>
      <c r="F13" s="82" t="s">
        <v>734</v>
      </c>
      <c r="G13" s="82" t="s">
        <v>735</v>
      </c>
      <c r="H13" s="82" t="s">
        <v>731</v>
      </c>
      <c r="I13" s="82" t="s">
        <v>639</v>
      </c>
      <c r="J13" s="87">
        <v>26506.5</v>
      </c>
      <c r="K13" s="82" t="s">
        <v>736</v>
      </c>
      <c r="L13" s="338" t="s">
        <v>1229</v>
      </c>
    </row>
    <row r="14" spans="1:12" ht="90">
      <c r="A14" s="458"/>
      <c r="B14" s="10">
        <v>10</v>
      </c>
      <c r="C14" s="10">
        <v>5</v>
      </c>
      <c r="D14" s="10" t="s">
        <v>9</v>
      </c>
      <c r="E14" s="10" t="s">
        <v>733</v>
      </c>
      <c r="F14" s="10" t="s">
        <v>734</v>
      </c>
      <c r="G14" s="10" t="s">
        <v>735</v>
      </c>
      <c r="H14" s="10" t="s">
        <v>731</v>
      </c>
      <c r="I14" s="10" t="s">
        <v>639</v>
      </c>
      <c r="J14" s="262">
        <v>9778.4599999999991</v>
      </c>
      <c r="K14" s="10" t="s">
        <v>736</v>
      </c>
      <c r="L14" s="426" t="s">
        <v>1229</v>
      </c>
    </row>
    <row r="15" spans="1:12">
      <c r="A15" s="459"/>
      <c r="B15" s="495" t="s">
        <v>748</v>
      </c>
      <c r="C15" s="496"/>
      <c r="D15" s="496"/>
      <c r="E15" s="496"/>
      <c r="F15" s="496"/>
      <c r="G15" s="496"/>
      <c r="H15" s="496"/>
      <c r="I15" s="496"/>
      <c r="J15" s="496"/>
      <c r="K15" s="496"/>
      <c r="L15" s="427"/>
    </row>
    <row r="16" spans="1:12" ht="105">
      <c r="A16" s="21">
        <v>8</v>
      </c>
      <c r="B16" s="4">
        <v>13</v>
      </c>
      <c r="C16" s="4">
        <v>3</v>
      </c>
      <c r="D16" s="60" t="s">
        <v>9</v>
      </c>
      <c r="E16" s="82" t="s">
        <v>737</v>
      </c>
      <c r="F16" s="82" t="s">
        <v>738</v>
      </c>
      <c r="G16" s="82" t="s">
        <v>739</v>
      </c>
      <c r="H16" s="82" t="s">
        <v>740</v>
      </c>
      <c r="I16" s="82" t="s">
        <v>718</v>
      </c>
      <c r="J16" s="87">
        <v>12770</v>
      </c>
      <c r="K16" s="82" t="s">
        <v>719</v>
      </c>
      <c r="L16" s="338" t="s">
        <v>1276</v>
      </c>
    </row>
    <row r="17" spans="1:12" ht="105">
      <c r="A17" s="458"/>
      <c r="B17" s="10">
        <v>13</v>
      </c>
      <c r="C17" s="10">
        <v>3</v>
      </c>
      <c r="D17" s="10" t="s">
        <v>9</v>
      </c>
      <c r="E17" s="10" t="s">
        <v>737</v>
      </c>
      <c r="F17" s="10" t="s">
        <v>738</v>
      </c>
      <c r="G17" s="10" t="s">
        <v>739</v>
      </c>
      <c r="H17" s="10" t="s">
        <v>740</v>
      </c>
      <c r="I17" s="10" t="s">
        <v>718</v>
      </c>
      <c r="J17" s="262">
        <v>6519.26</v>
      </c>
      <c r="K17" s="335" t="s">
        <v>719</v>
      </c>
      <c r="L17" s="426" t="s">
        <v>1277</v>
      </c>
    </row>
    <row r="18" spans="1:12">
      <c r="A18" s="459"/>
      <c r="B18" s="495" t="s">
        <v>748</v>
      </c>
      <c r="C18" s="496"/>
      <c r="D18" s="496"/>
      <c r="E18" s="496"/>
      <c r="F18" s="496"/>
      <c r="G18" s="496"/>
      <c r="H18" s="496"/>
      <c r="I18" s="496"/>
      <c r="J18" s="496"/>
      <c r="K18" s="496"/>
      <c r="L18" s="427"/>
    </row>
    <row r="19" spans="1:12" ht="60">
      <c r="A19" s="21">
        <v>9</v>
      </c>
      <c r="B19" s="162">
        <v>13</v>
      </c>
      <c r="C19" s="162">
        <v>1</v>
      </c>
      <c r="D19" s="190" t="s">
        <v>9</v>
      </c>
      <c r="E19" s="21" t="s">
        <v>741</v>
      </c>
      <c r="F19" s="21" t="s">
        <v>742</v>
      </c>
      <c r="G19" s="21" t="s">
        <v>743</v>
      </c>
      <c r="H19" s="21" t="s">
        <v>744</v>
      </c>
      <c r="I19" s="21" t="s">
        <v>745</v>
      </c>
      <c r="J19" s="33">
        <v>17220</v>
      </c>
      <c r="K19" s="191" t="s">
        <v>28</v>
      </c>
      <c r="L19" s="338" t="s">
        <v>1278</v>
      </c>
    </row>
    <row r="20" spans="1:12" ht="21">
      <c r="A20" s="192"/>
      <c r="B20" s="192"/>
      <c r="C20" s="192"/>
      <c r="D20" s="193"/>
      <c r="E20" s="192"/>
      <c r="F20" s="192"/>
      <c r="G20" s="192"/>
      <c r="H20" s="558" t="s">
        <v>44</v>
      </c>
      <c r="I20" s="558"/>
      <c r="J20" s="428">
        <f>J5+J6+J7+J9+J10+J11+J13+J16+J19</f>
        <v>393039.33</v>
      </c>
      <c r="K20" s="193"/>
    </row>
    <row r="21" spans="1:12" ht="21">
      <c r="A21" s="74"/>
      <c r="B21" s="74"/>
      <c r="C21" s="74"/>
      <c r="D21" s="74"/>
      <c r="E21" s="74"/>
      <c r="F21" s="74"/>
      <c r="G21" s="74"/>
      <c r="H21" s="558" t="s">
        <v>45</v>
      </c>
      <c r="I21" s="558"/>
      <c r="J21" s="428">
        <f>J19+J17+J14+J10+J9+J6+J5</f>
        <v>323380.55</v>
      </c>
      <c r="K21" s="194"/>
    </row>
    <row r="24" spans="1:12">
      <c r="J24" s="217"/>
    </row>
    <row r="25" spans="1:12">
      <c r="J25" s="217"/>
    </row>
  </sheetData>
  <mergeCells count="7">
    <mergeCell ref="A2:K2"/>
    <mergeCell ref="H20:I20"/>
    <mergeCell ref="H21:I21"/>
    <mergeCell ref="B8:K8"/>
    <mergeCell ref="B12:K12"/>
    <mergeCell ref="B15:K15"/>
    <mergeCell ref="B18:K18"/>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
  <sheetViews>
    <sheetView workbookViewId="0">
      <selection activeCell="G12" sqref="G12"/>
    </sheetView>
  </sheetViews>
  <sheetFormatPr defaultRowHeight="15"/>
  <cols>
    <col min="3" max="3" width="13.7109375" customWidth="1"/>
    <col min="4" max="4" width="11.28515625" customWidth="1"/>
    <col min="5" max="5" width="33.7109375" customWidth="1"/>
    <col min="6" max="6" width="36.140625" customWidth="1"/>
    <col min="7" max="7" width="57.140625" customWidth="1"/>
  </cols>
  <sheetData>
    <row r="1" spans="2:7" s="79" customFormat="1"/>
    <row r="2" spans="2:7" s="79" customFormat="1" ht="75">
      <c r="B2" s="237" t="s">
        <v>939</v>
      </c>
      <c r="C2" s="238" t="s">
        <v>940</v>
      </c>
      <c r="D2" s="238" t="s">
        <v>941</v>
      </c>
      <c r="E2" s="238" t="s">
        <v>942</v>
      </c>
      <c r="F2" s="237" t="s">
        <v>943</v>
      </c>
      <c r="G2" s="237" t="s">
        <v>944</v>
      </c>
    </row>
    <row r="3" spans="2:7" ht="59.25" customHeight="1">
      <c r="B3" s="239">
        <v>1</v>
      </c>
      <c r="C3" s="291"/>
      <c r="D3" s="271">
        <v>13</v>
      </c>
      <c r="E3" s="244" t="s">
        <v>728</v>
      </c>
      <c r="F3" s="245" t="s">
        <v>1057</v>
      </c>
      <c r="G3" s="245" t="s">
        <v>747</v>
      </c>
    </row>
    <row r="4" spans="2:7" ht="75" customHeight="1">
      <c r="B4" s="239">
        <v>2</v>
      </c>
      <c r="C4" s="291"/>
      <c r="D4" s="271">
        <v>13</v>
      </c>
      <c r="E4" s="244" t="s">
        <v>1058</v>
      </c>
      <c r="F4" s="245" t="s">
        <v>1093</v>
      </c>
      <c r="G4" s="245" t="s">
        <v>1094</v>
      </c>
    </row>
    <row r="5" spans="2:7" ht="65.25" customHeight="1">
      <c r="B5" s="239">
        <v>3</v>
      </c>
      <c r="C5" s="291"/>
      <c r="D5" s="271">
        <v>10</v>
      </c>
      <c r="E5" s="244" t="s">
        <v>1059</v>
      </c>
      <c r="F5" s="245" t="s">
        <v>1060</v>
      </c>
      <c r="G5" s="245" t="s">
        <v>748</v>
      </c>
    </row>
    <row r="6" spans="2:7" ht="54.75" customHeight="1">
      <c r="B6" s="252">
        <v>4</v>
      </c>
      <c r="C6" s="291"/>
      <c r="D6" s="243">
        <v>13</v>
      </c>
      <c r="E6" s="244" t="s">
        <v>737</v>
      </c>
      <c r="F6" s="245" t="s">
        <v>1061</v>
      </c>
      <c r="G6" s="245" t="s">
        <v>748</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28" zoomScale="70" zoomScaleNormal="70" workbookViewId="0">
      <selection activeCell="F32" sqref="F32"/>
    </sheetView>
  </sheetViews>
  <sheetFormatPr defaultRowHeight="15"/>
  <cols>
    <col min="1" max="1" width="4.28515625" style="79" customWidth="1"/>
    <col min="2" max="2" width="10.5703125" style="79" customWidth="1"/>
    <col min="3" max="3" width="21.5703125" style="79" customWidth="1"/>
    <col min="4" max="4" width="26.140625" style="79" customWidth="1"/>
    <col min="5" max="5" width="22.140625" style="79" customWidth="1"/>
    <col min="6" max="6" width="33.42578125" style="79" customWidth="1"/>
    <col min="7" max="7" width="25.28515625" style="79" customWidth="1"/>
    <col min="8" max="8" width="29.85546875" style="79" customWidth="1"/>
    <col min="9" max="9" width="18.5703125" style="79" customWidth="1"/>
    <col min="10" max="10" width="20.42578125" style="79" customWidth="1"/>
    <col min="11" max="11" width="24.140625" style="79" customWidth="1"/>
    <col min="12" max="12" width="59.7109375" style="79" customWidth="1"/>
    <col min="13" max="16384" width="9.140625" style="79"/>
  </cols>
  <sheetData>
    <row r="1" spans="1:12" ht="15.75" customHeight="1">
      <c r="A1" s="20"/>
      <c r="B1" s="20"/>
      <c r="C1" s="20"/>
      <c r="D1" s="20"/>
      <c r="E1" s="20"/>
      <c r="F1" s="20"/>
      <c r="G1" s="20"/>
      <c r="H1" s="20"/>
      <c r="I1" s="20"/>
      <c r="J1" s="20"/>
      <c r="K1" s="20"/>
    </row>
    <row r="2" spans="1:12" ht="23.25">
      <c r="A2" s="485" t="s">
        <v>608</v>
      </c>
      <c r="B2" s="485"/>
      <c r="C2" s="485"/>
      <c r="D2" s="485"/>
      <c r="E2" s="485"/>
      <c r="F2" s="485"/>
      <c r="G2" s="485"/>
      <c r="H2" s="485"/>
      <c r="I2" s="485"/>
      <c r="J2" s="485"/>
      <c r="K2" s="485"/>
    </row>
    <row r="3" spans="1:12">
      <c r="A3" s="168"/>
      <c r="B3" s="168"/>
      <c r="C3" s="168"/>
      <c r="D3" s="168"/>
      <c r="E3" s="168"/>
      <c r="F3" s="168"/>
      <c r="G3" s="168"/>
      <c r="H3" s="168"/>
      <c r="I3" s="168"/>
      <c r="J3" s="168"/>
      <c r="K3" s="168"/>
    </row>
    <row r="4" spans="1:12" ht="35.25" customHeight="1">
      <c r="A4" s="80" t="s">
        <v>0</v>
      </c>
      <c r="B4" s="80" t="s">
        <v>48</v>
      </c>
      <c r="C4" s="80" t="s">
        <v>1</v>
      </c>
      <c r="D4" s="80" t="s">
        <v>2</v>
      </c>
      <c r="E4" s="80" t="s">
        <v>4</v>
      </c>
      <c r="F4" s="80" t="s">
        <v>5</v>
      </c>
      <c r="G4" s="80" t="s">
        <v>15</v>
      </c>
      <c r="H4" s="80" t="s">
        <v>6</v>
      </c>
      <c r="I4" s="80" t="s">
        <v>7</v>
      </c>
      <c r="J4" s="80" t="s">
        <v>16</v>
      </c>
      <c r="K4" s="80" t="s">
        <v>3</v>
      </c>
      <c r="L4" s="80" t="s">
        <v>1102</v>
      </c>
    </row>
    <row r="5" spans="1:12" ht="114.75">
      <c r="A5" s="7">
        <v>1</v>
      </c>
      <c r="B5" s="169">
        <v>13</v>
      </c>
      <c r="C5" s="169">
        <v>2</v>
      </c>
      <c r="D5" s="169" t="s">
        <v>8</v>
      </c>
      <c r="E5" s="170" t="s">
        <v>609</v>
      </c>
      <c r="F5" s="170" t="s">
        <v>610</v>
      </c>
      <c r="G5" s="170" t="s">
        <v>611</v>
      </c>
      <c r="H5" s="170" t="s">
        <v>612</v>
      </c>
      <c r="I5" s="170" t="s">
        <v>613</v>
      </c>
      <c r="J5" s="171">
        <v>5658</v>
      </c>
      <c r="K5" s="170" t="s">
        <v>28</v>
      </c>
      <c r="L5" s="338" t="s">
        <v>1252</v>
      </c>
    </row>
    <row r="6" spans="1:12" ht="102">
      <c r="A6" s="7">
        <v>2</v>
      </c>
      <c r="B6" s="169">
        <v>13</v>
      </c>
      <c r="C6" s="169">
        <v>5</v>
      </c>
      <c r="D6" s="169" t="s">
        <v>8</v>
      </c>
      <c r="E6" s="170" t="s">
        <v>614</v>
      </c>
      <c r="F6" s="170" t="s">
        <v>615</v>
      </c>
      <c r="G6" s="170" t="s">
        <v>616</v>
      </c>
      <c r="H6" s="170" t="s">
        <v>617</v>
      </c>
      <c r="I6" s="170" t="s">
        <v>618</v>
      </c>
      <c r="J6" s="171">
        <v>10000</v>
      </c>
      <c r="K6" s="172" t="s">
        <v>619</v>
      </c>
      <c r="L6" s="339" t="s">
        <v>1253</v>
      </c>
    </row>
    <row r="7" spans="1:12" ht="132" customHeight="1">
      <c r="A7" s="7">
        <v>3</v>
      </c>
      <c r="B7" s="169">
        <v>13</v>
      </c>
      <c r="C7" s="169">
        <v>4</v>
      </c>
      <c r="D7" s="169" t="s">
        <v>9</v>
      </c>
      <c r="E7" s="170" t="s">
        <v>620</v>
      </c>
      <c r="F7" s="170" t="s">
        <v>621</v>
      </c>
      <c r="G7" s="170" t="s">
        <v>616</v>
      </c>
      <c r="H7" s="170" t="s">
        <v>622</v>
      </c>
      <c r="I7" s="170" t="s">
        <v>623</v>
      </c>
      <c r="J7" s="171">
        <v>36200</v>
      </c>
      <c r="K7" s="170" t="s">
        <v>624</v>
      </c>
      <c r="L7" s="339" t="s">
        <v>1254</v>
      </c>
    </row>
    <row r="8" spans="1:12" ht="153">
      <c r="A8" s="170">
        <v>4</v>
      </c>
      <c r="B8" s="169">
        <v>10</v>
      </c>
      <c r="C8" s="169">
        <v>5</v>
      </c>
      <c r="D8" s="169" t="s">
        <v>8</v>
      </c>
      <c r="E8" s="170" t="s">
        <v>625</v>
      </c>
      <c r="F8" s="170" t="s">
        <v>626</v>
      </c>
      <c r="G8" s="170" t="s">
        <v>627</v>
      </c>
      <c r="H8" s="173" t="s">
        <v>628</v>
      </c>
      <c r="I8" s="170" t="s">
        <v>629</v>
      </c>
      <c r="J8" s="171">
        <v>5993.62</v>
      </c>
      <c r="K8" s="170" t="s">
        <v>630</v>
      </c>
      <c r="L8" s="339" t="s">
        <v>1253</v>
      </c>
    </row>
    <row r="9" spans="1:12" ht="102">
      <c r="A9" s="431">
        <v>5</v>
      </c>
      <c r="B9" s="169">
        <v>10</v>
      </c>
      <c r="C9" s="169">
        <v>5</v>
      </c>
      <c r="D9" s="169" t="s">
        <v>8</v>
      </c>
      <c r="E9" s="170" t="s">
        <v>631</v>
      </c>
      <c r="F9" s="170" t="s">
        <v>632</v>
      </c>
      <c r="G9" s="173" t="s">
        <v>627</v>
      </c>
      <c r="H9" s="173" t="s">
        <v>633</v>
      </c>
      <c r="I9" s="170" t="s">
        <v>634</v>
      </c>
      <c r="J9" s="171">
        <v>61500</v>
      </c>
      <c r="K9" s="170" t="s">
        <v>28</v>
      </c>
      <c r="L9" s="361" t="s">
        <v>1255</v>
      </c>
    </row>
    <row r="10" spans="1:12" ht="102">
      <c r="A10" s="433"/>
      <c r="B10" s="411">
        <v>10</v>
      </c>
      <c r="C10" s="411">
        <v>5</v>
      </c>
      <c r="D10" s="411" t="s">
        <v>8</v>
      </c>
      <c r="E10" s="411" t="s">
        <v>631</v>
      </c>
      <c r="F10" s="411" t="s">
        <v>632</v>
      </c>
      <c r="G10" s="411" t="s">
        <v>627</v>
      </c>
      <c r="H10" s="411" t="s">
        <v>633</v>
      </c>
      <c r="I10" s="411" t="s">
        <v>634</v>
      </c>
      <c r="J10" s="174">
        <v>49000</v>
      </c>
      <c r="K10" s="411" t="s">
        <v>28</v>
      </c>
      <c r="L10" s="412" t="s">
        <v>1255</v>
      </c>
    </row>
    <row r="11" spans="1:12">
      <c r="A11" s="432"/>
      <c r="B11" s="516" t="s">
        <v>696</v>
      </c>
      <c r="C11" s="559"/>
      <c r="D11" s="559"/>
      <c r="E11" s="559"/>
      <c r="F11" s="559"/>
      <c r="G11" s="559"/>
      <c r="H11" s="559"/>
      <c r="I11" s="559"/>
      <c r="J11" s="559"/>
      <c r="K11" s="559"/>
      <c r="L11" s="413"/>
    </row>
    <row r="12" spans="1:12" ht="63.75">
      <c r="A12" s="7">
        <v>6</v>
      </c>
      <c r="B12" s="169">
        <v>13</v>
      </c>
      <c r="C12" s="169">
        <v>5</v>
      </c>
      <c r="D12" s="169" t="s">
        <v>8</v>
      </c>
      <c r="E12" s="170" t="s">
        <v>635</v>
      </c>
      <c r="F12" s="170" t="s">
        <v>636</v>
      </c>
      <c r="G12" s="173" t="s">
        <v>637</v>
      </c>
      <c r="H12" s="170" t="s">
        <v>638</v>
      </c>
      <c r="I12" s="170" t="s">
        <v>639</v>
      </c>
      <c r="J12" s="171">
        <v>6000</v>
      </c>
      <c r="K12" s="170" t="s">
        <v>640</v>
      </c>
      <c r="L12" s="338" t="s">
        <v>1256</v>
      </c>
    </row>
    <row r="13" spans="1:12" ht="76.5">
      <c r="A13" s="7">
        <v>7</v>
      </c>
      <c r="B13" s="169">
        <v>10</v>
      </c>
      <c r="C13" s="169">
        <v>5</v>
      </c>
      <c r="D13" s="169" t="s">
        <v>9</v>
      </c>
      <c r="E13" s="170" t="s">
        <v>641</v>
      </c>
      <c r="F13" s="175" t="s">
        <v>642</v>
      </c>
      <c r="G13" s="170" t="s">
        <v>643</v>
      </c>
      <c r="H13" s="170" t="s">
        <v>644</v>
      </c>
      <c r="I13" s="170" t="s">
        <v>645</v>
      </c>
      <c r="J13" s="171">
        <v>60000</v>
      </c>
      <c r="K13" s="170" t="s">
        <v>28</v>
      </c>
      <c r="L13" s="338" t="s">
        <v>1257</v>
      </c>
    </row>
    <row r="14" spans="1:12" ht="127.5">
      <c r="A14" s="7">
        <v>8</v>
      </c>
      <c r="B14" s="169">
        <v>13</v>
      </c>
      <c r="C14" s="169">
        <v>1</v>
      </c>
      <c r="D14" s="169" t="s">
        <v>12</v>
      </c>
      <c r="E14" s="170" t="s">
        <v>646</v>
      </c>
      <c r="F14" s="170" t="s">
        <v>647</v>
      </c>
      <c r="G14" s="170" t="s">
        <v>648</v>
      </c>
      <c r="H14" s="170" t="s">
        <v>649</v>
      </c>
      <c r="I14" s="170" t="s">
        <v>650</v>
      </c>
      <c r="J14" s="171">
        <v>12300</v>
      </c>
      <c r="K14" s="170" t="s">
        <v>640</v>
      </c>
      <c r="L14" s="338" t="s">
        <v>1256</v>
      </c>
    </row>
    <row r="15" spans="1:12" ht="127.5">
      <c r="A15" s="431">
        <v>9</v>
      </c>
      <c r="B15" s="169">
        <v>13</v>
      </c>
      <c r="C15" s="169">
        <v>5</v>
      </c>
      <c r="D15" s="169" t="s">
        <v>651</v>
      </c>
      <c r="E15" s="170" t="s">
        <v>652</v>
      </c>
      <c r="F15" s="170" t="s">
        <v>1310</v>
      </c>
      <c r="G15" s="170" t="s">
        <v>653</v>
      </c>
      <c r="H15" s="170" t="s">
        <v>654</v>
      </c>
      <c r="I15" s="170" t="s">
        <v>655</v>
      </c>
      <c r="J15" s="171">
        <v>14145</v>
      </c>
      <c r="K15" s="170" t="s">
        <v>656</v>
      </c>
      <c r="L15" s="361" t="s">
        <v>1258</v>
      </c>
    </row>
    <row r="16" spans="1:12" ht="127.5">
      <c r="A16" s="433"/>
      <c r="B16" s="411">
        <v>13</v>
      </c>
      <c r="C16" s="411">
        <v>5</v>
      </c>
      <c r="D16" s="411" t="s">
        <v>651</v>
      </c>
      <c r="E16" s="411" t="s">
        <v>652</v>
      </c>
      <c r="F16" s="411" t="s">
        <v>1310</v>
      </c>
      <c r="G16" s="411" t="s">
        <v>653</v>
      </c>
      <c r="H16" s="411" t="s">
        <v>654</v>
      </c>
      <c r="I16" s="411" t="s">
        <v>655</v>
      </c>
      <c r="J16" s="174">
        <v>9000</v>
      </c>
      <c r="K16" s="411" t="s">
        <v>656</v>
      </c>
      <c r="L16" s="412" t="s">
        <v>1258</v>
      </c>
    </row>
    <row r="17" spans="1:12">
      <c r="A17" s="432"/>
      <c r="B17" s="516" t="s">
        <v>697</v>
      </c>
      <c r="C17" s="559"/>
      <c r="D17" s="559"/>
      <c r="E17" s="559"/>
      <c r="F17" s="559"/>
      <c r="G17" s="559"/>
      <c r="H17" s="559"/>
      <c r="I17" s="559"/>
      <c r="J17" s="559"/>
      <c r="K17" s="559"/>
      <c r="L17" s="413"/>
    </row>
    <row r="18" spans="1:12" ht="157.5" customHeight="1">
      <c r="A18" s="7">
        <v>10</v>
      </c>
      <c r="B18" s="169">
        <v>13</v>
      </c>
      <c r="C18" s="169">
        <v>2</v>
      </c>
      <c r="D18" s="169" t="s">
        <v>8</v>
      </c>
      <c r="E18" s="170" t="s">
        <v>657</v>
      </c>
      <c r="F18" s="170" t="s">
        <v>658</v>
      </c>
      <c r="G18" s="170" t="s">
        <v>643</v>
      </c>
      <c r="H18" s="170" t="s">
        <v>659</v>
      </c>
      <c r="I18" s="170" t="s">
        <v>660</v>
      </c>
      <c r="J18" s="171">
        <v>10000</v>
      </c>
      <c r="K18" s="170" t="s">
        <v>28</v>
      </c>
      <c r="L18" s="338" t="s">
        <v>1259</v>
      </c>
    </row>
    <row r="19" spans="1:12" ht="76.5">
      <c r="A19" s="431">
        <v>11</v>
      </c>
      <c r="B19" s="169">
        <v>13</v>
      </c>
      <c r="C19" s="169">
        <v>5</v>
      </c>
      <c r="D19" s="169" t="s">
        <v>8</v>
      </c>
      <c r="E19" s="170" t="s">
        <v>661</v>
      </c>
      <c r="F19" s="170" t="s">
        <v>662</v>
      </c>
      <c r="G19" s="170" t="s">
        <v>616</v>
      </c>
      <c r="H19" s="170" t="s">
        <v>663</v>
      </c>
      <c r="I19" s="170" t="s">
        <v>664</v>
      </c>
      <c r="J19" s="171">
        <v>15000</v>
      </c>
      <c r="K19" s="170" t="s">
        <v>28</v>
      </c>
      <c r="L19" s="376" t="s">
        <v>1260</v>
      </c>
    </row>
    <row r="20" spans="1:12" ht="76.5">
      <c r="A20" s="433"/>
      <c r="B20" s="411">
        <v>13</v>
      </c>
      <c r="C20" s="411">
        <v>5</v>
      </c>
      <c r="D20" s="411" t="s">
        <v>8</v>
      </c>
      <c r="E20" s="411" t="s">
        <v>661</v>
      </c>
      <c r="F20" s="411" t="s">
        <v>662</v>
      </c>
      <c r="G20" s="411" t="s">
        <v>616</v>
      </c>
      <c r="H20" s="411" t="s">
        <v>663</v>
      </c>
      <c r="I20" s="411" t="s">
        <v>664</v>
      </c>
      <c r="J20" s="174">
        <v>7000</v>
      </c>
      <c r="K20" s="411" t="s">
        <v>28</v>
      </c>
      <c r="L20" s="407" t="s">
        <v>1260</v>
      </c>
    </row>
    <row r="21" spans="1:12">
      <c r="A21" s="432"/>
      <c r="B21" s="516" t="s">
        <v>698</v>
      </c>
      <c r="C21" s="559"/>
      <c r="D21" s="559"/>
      <c r="E21" s="559"/>
      <c r="F21" s="559"/>
      <c r="G21" s="559"/>
      <c r="H21" s="559"/>
      <c r="I21" s="559"/>
      <c r="J21" s="559"/>
      <c r="K21" s="559"/>
      <c r="L21" s="413"/>
    </row>
    <row r="22" spans="1:12" ht="159.75" customHeight="1">
      <c r="A22" s="7">
        <v>12</v>
      </c>
      <c r="B22" s="169">
        <v>13</v>
      </c>
      <c r="C22" s="169">
        <v>1</v>
      </c>
      <c r="D22" s="169" t="s">
        <v>8</v>
      </c>
      <c r="E22" s="176" t="s">
        <v>665</v>
      </c>
      <c r="F22" s="170" t="s">
        <v>666</v>
      </c>
      <c r="G22" s="170" t="s">
        <v>667</v>
      </c>
      <c r="H22" s="170" t="s">
        <v>668</v>
      </c>
      <c r="I22" s="170" t="s">
        <v>669</v>
      </c>
      <c r="J22" s="171">
        <v>20000</v>
      </c>
      <c r="K22" s="170" t="s">
        <v>670</v>
      </c>
      <c r="L22" s="338" t="s">
        <v>1261</v>
      </c>
    </row>
    <row r="23" spans="1:12" ht="114.75">
      <c r="A23" s="431">
        <v>13</v>
      </c>
      <c r="B23" s="169">
        <v>10</v>
      </c>
      <c r="C23" s="169">
        <v>3</v>
      </c>
      <c r="D23" s="169" t="s">
        <v>8</v>
      </c>
      <c r="E23" s="176" t="s">
        <v>671</v>
      </c>
      <c r="F23" s="170" t="s">
        <v>672</v>
      </c>
      <c r="G23" s="170" t="s">
        <v>673</v>
      </c>
      <c r="H23" s="170" t="s">
        <v>674</v>
      </c>
      <c r="I23" s="170" t="s">
        <v>675</v>
      </c>
      <c r="J23" s="171">
        <v>30000</v>
      </c>
      <c r="K23" s="170" t="s">
        <v>28</v>
      </c>
      <c r="L23" s="361" t="s">
        <v>1262</v>
      </c>
    </row>
    <row r="24" spans="1:12" ht="114.75">
      <c r="A24" s="433"/>
      <c r="B24" s="411">
        <v>10</v>
      </c>
      <c r="C24" s="411">
        <v>3</v>
      </c>
      <c r="D24" s="411" t="s">
        <v>8</v>
      </c>
      <c r="E24" s="414" t="s">
        <v>671</v>
      </c>
      <c r="F24" s="411" t="s">
        <v>672</v>
      </c>
      <c r="G24" s="411" t="s">
        <v>673</v>
      </c>
      <c r="H24" s="411" t="s">
        <v>674</v>
      </c>
      <c r="I24" s="411" t="s">
        <v>675</v>
      </c>
      <c r="J24" s="174">
        <v>15000</v>
      </c>
      <c r="K24" s="411" t="s">
        <v>28</v>
      </c>
      <c r="L24" s="412" t="s">
        <v>1262</v>
      </c>
    </row>
    <row r="25" spans="1:12">
      <c r="A25" s="432"/>
      <c r="B25" s="516" t="s">
        <v>699</v>
      </c>
      <c r="C25" s="559"/>
      <c r="D25" s="559"/>
      <c r="E25" s="559"/>
      <c r="F25" s="559"/>
      <c r="G25" s="559"/>
      <c r="H25" s="559"/>
      <c r="I25" s="559"/>
      <c r="J25" s="559"/>
      <c r="K25" s="559"/>
      <c r="L25" s="413"/>
    </row>
    <row r="26" spans="1:12" s="186" customFormat="1" ht="102">
      <c r="A26" s="481">
        <v>14</v>
      </c>
      <c r="B26" s="187">
        <v>13</v>
      </c>
      <c r="C26" s="187">
        <v>3.5</v>
      </c>
      <c r="D26" s="187" t="s">
        <v>8</v>
      </c>
      <c r="E26" s="188" t="s">
        <v>676</v>
      </c>
      <c r="F26" s="187" t="s">
        <v>677</v>
      </c>
      <c r="G26" s="187" t="s">
        <v>678</v>
      </c>
      <c r="H26" s="187" t="s">
        <v>679</v>
      </c>
      <c r="I26" s="187" t="s">
        <v>680</v>
      </c>
      <c r="J26" s="189">
        <v>85000</v>
      </c>
      <c r="K26" s="187" t="s">
        <v>28</v>
      </c>
      <c r="L26" s="366"/>
    </row>
    <row r="27" spans="1:12" s="186" customFormat="1">
      <c r="A27" s="482"/>
      <c r="B27" s="560" t="s">
        <v>700</v>
      </c>
      <c r="C27" s="561"/>
      <c r="D27" s="561"/>
      <c r="E27" s="561"/>
      <c r="F27" s="561"/>
      <c r="G27" s="561"/>
      <c r="H27" s="561"/>
      <c r="I27" s="561"/>
      <c r="J27" s="561"/>
      <c r="K27" s="561"/>
      <c r="L27" s="367"/>
    </row>
    <row r="28" spans="1:12" ht="76.5">
      <c r="A28" s="431">
        <v>15</v>
      </c>
      <c r="B28" s="169">
        <v>13</v>
      </c>
      <c r="C28" s="169">
        <v>3.5</v>
      </c>
      <c r="D28" s="169" t="s">
        <v>8</v>
      </c>
      <c r="E28" s="176" t="s">
        <v>681</v>
      </c>
      <c r="F28" s="170" t="s">
        <v>682</v>
      </c>
      <c r="G28" s="170" t="s">
        <v>683</v>
      </c>
      <c r="H28" s="170" t="s">
        <v>684</v>
      </c>
      <c r="I28" s="170" t="s">
        <v>685</v>
      </c>
      <c r="J28" s="171">
        <v>30000</v>
      </c>
      <c r="K28" s="170" t="s">
        <v>28</v>
      </c>
      <c r="L28" s="378" t="s">
        <v>1263</v>
      </c>
    </row>
    <row r="29" spans="1:12" ht="76.5">
      <c r="A29" s="433"/>
      <c r="B29" s="411">
        <v>13</v>
      </c>
      <c r="C29" s="411">
        <v>3.5</v>
      </c>
      <c r="D29" s="411" t="s">
        <v>8</v>
      </c>
      <c r="E29" s="414" t="s">
        <v>681</v>
      </c>
      <c r="F29" s="411" t="s">
        <v>682</v>
      </c>
      <c r="G29" s="411" t="s">
        <v>683</v>
      </c>
      <c r="H29" s="411" t="s">
        <v>684</v>
      </c>
      <c r="I29" s="411" t="s">
        <v>685</v>
      </c>
      <c r="J29" s="174">
        <v>25000</v>
      </c>
      <c r="K29" s="411" t="s">
        <v>28</v>
      </c>
      <c r="L29" s="104" t="s">
        <v>1263</v>
      </c>
    </row>
    <row r="30" spans="1:12">
      <c r="A30" s="432"/>
      <c r="B30" s="516" t="s">
        <v>701</v>
      </c>
      <c r="C30" s="559"/>
      <c r="D30" s="559"/>
      <c r="E30" s="559"/>
      <c r="F30" s="559"/>
      <c r="G30" s="559"/>
      <c r="H30" s="559"/>
      <c r="I30" s="559"/>
      <c r="J30" s="559"/>
      <c r="K30" s="559"/>
      <c r="L30" s="413"/>
    </row>
    <row r="31" spans="1:12" ht="204">
      <c r="A31" s="431">
        <v>16</v>
      </c>
      <c r="B31" s="169">
        <v>10</v>
      </c>
      <c r="C31" s="169">
        <v>5</v>
      </c>
      <c r="D31" s="169" t="s">
        <v>8</v>
      </c>
      <c r="E31" s="176" t="s">
        <v>686</v>
      </c>
      <c r="F31" s="170" t="s">
        <v>687</v>
      </c>
      <c r="G31" s="170" t="s">
        <v>688</v>
      </c>
      <c r="H31" s="170" t="s">
        <v>689</v>
      </c>
      <c r="I31" s="170" t="s">
        <v>690</v>
      </c>
      <c r="J31" s="171">
        <v>4119.24</v>
      </c>
      <c r="K31" s="170" t="s">
        <v>28</v>
      </c>
      <c r="L31" s="361" t="s">
        <v>1264</v>
      </c>
    </row>
    <row r="32" spans="1:12" ht="204">
      <c r="A32" s="433"/>
      <c r="B32" s="411">
        <v>10</v>
      </c>
      <c r="C32" s="411">
        <v>5</v>
      </c>
      <c r="D32" s="411" t="s">
        <v>8</v>
      </c>
      <c r="E32" s="414" t="s">
        <v>686</v>
      </c>
      <c r="F32" s="411" t="s">
        <v>687</v>
      </c>
      <c r="G32" s="411" t="s">
        <v>688</v>
      </c>
      <c r="H32" s="411" t="s">
        <v>689</v>
      </c>
      <c r="I32" s="411" t="s">
        <v>690</v>
      </c>
      <c r="J32" s="174">
        <v>4900</v>
      </c>
      <c r="K32" s="411" t="s">
        <v>28</v>
      </c>
      <c r="L32" s="412" t="s">
        <v>1264</v>
      </c>
    </row>
    <row r="33" spans="1:12" ht="33" customHeight="1">
      <c r="A33" s="432"/>
      <c r="B33" s="516" t="s">
        <v>1311</v>
      </c>
      <c r="C33" s="559"/>
      <c r="D33" s="559"/>
      <c r="E33" s="559"/>
      <c r="F33" s="559"/>
      <c r="G33" s="559"/>
      <c r="H33" s="559"/>
      <c r="I33" s="559"/>
      <c r="J33" s="559"/>
      <c r="K33" s="559"/>
      <c r="L33" s="413"/>
    </row>
    <row r="34" spans="1:12" s="299" customFormat="1" ht="62.25" customHeight="1">
      <c r="A34" s="295">
        <v>17</v>
      </c>
      <c r="B34" s="296">
        <v>13</v>
      </c>
      <c r="C34" s="296">
        <v>3.5</v>
      </c>
      <c r="D34" s="296" t="s">
        <v>8</v>
      </c>
      <c r="E34" s="297" t="s">
        <v>691</v>
      </c>
      <c r="F34" s="296" t="s">
        <v>692</v>
      </c>
      <c r="G34" s="296" t="s">
        <v>693</v>
      </c>
      <c r="H34" s="296" t="s">
        <v>694</v>
      </c>
      <c r="I34" s="296" t="s">
        <v>695</v>
      </c>
      <c r="J34" s="298">
        <v>15000</v>
      </c>
      <c r="K34" s="296" t="s">
        <v>28</v>
      </c>
      <c r="L34" s="378" t="s">
        <v>1265</v>
      </c>
    </row>
    <row r="35" spans="1:12" s="186" customFormat="1" ht="23.25">
      <c r="A35" s="177"/>
      <c r="B35" s="178"/>
      <c r="C35" s="178"/>
      <c r="D35" s="178"/>
      <c r="E35" s="179"/>
      <c r="F35" s="178"/>
      <c r="G35" s="178"/>
      <c r="H35" s="510" t="s">
        <v>44</v>
      </c>
      <c r="I35" s="510"/>
      <c r="J35" s="320">
        <f>J34+J31+J28+J26+J23+J22+J19+J18+J15+J14+J13+J12+J9+J8+J7+J6+J5</f>
        <v>420915.86</v>
      </c>
      <c r="K35" s="319"/>
    </row>
    <row r="36" spans="1:12" ht="23.25">
      <c r="A36" s="36"/>
      <c r="B36" s="36"/>
      <c r="C36" s="180"/>
      <c r="D36" s="36"/>
      <c r="E36" s="36"/>
      <c r="F36" s="36"/>
      <c r="G36" s="36"/>
      <c r="H36" s="534" t="s">
        <v>45</v>
      </c>
      <c r="I36" s="534"/>
      <c r="J36" s="181">
        <f>J32+J29+J24+J22+J20+J18+J16+J14+J13+J12+J10+J8+J7+J6+J5+J34</f>
        <v>291051.62</v>
      </c>
      <c r="K36" s="36"/>
    </row>
    <row r="38" spans="1:12">
      <c r="I38" s="182"/>
      <c r="J38" s="183"/>
    </row>
    <row r="39" spans="1:12">
      <c r="I39" s="182"/>
      <c r="J39" s="183"/>
    </row>
    <row r="40" spans="1:12">
      <c r="I40" s="184"/>
      <c r="J40" s="185"/>
    </row>
  </sheetData>
  <mergeCells count="10">
    <mergeCell ref="B33:K33"/>
    <mergeCell ref="A2:K2"/>
    <mergeCell ref="H35:I35"/>
    <mergeCell ref="H36:I36"/>
    <mergeCell ref="B11:K11"/>
    <mergeCell ref="B17:K17"/>
    <mergeCell ref="B21:K21"/>
    <mergeCell ref="B25:K25"/>
    <mergeCell ref="B27:K27"/>
    <mergeCell ref="B30:K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opLeftCell="A34" zoomScale="70" zoomScaleNormal="70" workbookViewId="0">
      <selection activeCell="A44" sqref="A44:A46"/>
    </sheetView>
  </sheetViews>
  <sheetFormatPr defaultRowHeight="15"/>
  <cols>
    <col min="1" max="1" width="4.42578125" style="79" bestFit="1" customWidth="1"/>
    <col min="2" max="2" width="8.5703125" style="79" customWidth="1"/>
    <col min="3" max="3" width="9.140625" style="79"/>
    <col min="4" max="4" width="9.140625" style="79" customWidth="1"/>
    <col min="5" max="5" width="25.7109375" style="79" customWidth="1"/>
    <col min="6" max="6" width="40.42578125" style="79" customWidth="1"/>
    <col min="7" max="7" width="27.42578125" style="79" customWidth="1"/>
    <col min="8" max="8" width="24" style="79" customWidth="1"/>
    <col min="9" max="9" width="23.140625" style="79" customWidth="1"/>
    <col min="10" max="10" width="27.42578125" style="79" customWidth="1"/>
    <col min="11" max="11" width="30" style="79" customWidth="1"/>
    <col min="12" max="12" width="59.7109375" style="79" customWidth="1"/>
    <col min="13" max="16384" width="9.140625" style="79"/>
  </cols>
  <sheetData>
    <row r="1" spans="1:12" ht="15.75">
      <c r="A1" s="107"/>
      <c r="B1" s="108"/>
      <c r="C1" s="109"/>
      <c r="D1" s="109"/>
      <c r="E1" s="109"/>
      <c r="F1" s="107"/>
      <c r="G1" s="110"/>
      <c r="H1" s="110"/>
      <c r="I1" s="110"/>
      <c r="J1" s="107"/>
      <c r="K1" s="109"/>
    </row>
    <row r="2" spans="1:12" ht="26.25">
      <c r="A2" s="497" t="s">
        <v>461</v>
      </c>
      <c r="B2" s="497"/>
      <c r="C2" s="497"/>
      <c r="D2" s="497"/>
      <c r="E2" s="497"/>
      <c r="F2" s="497"/>
      <c r="G2" s="497"/>
      <c r="H2" s="497"/>
      <c r="I2" s="497"/>
      <c r="J2" s="497"/>
      <c r="K2" s="497"/>
    </row>
    <row r="3" spans="1:12" ht="15.75" thickBot="1">
      <c r="A3" s="107"/>
      <c r="B3" s="107"/>
      <c r="C3" s="107"/>
      <c r="D3" s="107"/>
      <c r="E3" s="107"/>
      <c r="F3" s="107"/>
      <c r="G3" s="107"/>
      <c r="H3" s="107"/>
      <c r="I3" s="107"/>
      <c r="J3" s="107"/>
      <c r="K3" s="107"/>
    </row>
    <row r="4" spans="1:12" ht="30">
      <c r="A4" s="111" t="s">
        <v>0</v>
      </c>
      <c r="B4" s="112" t="s">
        <v>462</v>
      </c>
      <c r="C4" s="112" t="s">
        <v>1</v>
      </c>
      <c r="D4" s="112" t="s">
        <v>2</v>
      </c>
      <c r="E4" s="112" t="s">
        <v>4</v>
      </c>
      <c r="F4" s="112" t="s">
        <v>5</v>
      </c>
      <c r="G4" s="112" t="s">
        <v>15</v>
      </c>
      <c r="H4" s="112" t="s">
        <v>6</v>
      </c>
      <c r="I4" s="112" t="s">
        <v>463</v>
      </c>
      <c r="J4" s="112" t="s">
        <v>16</v>
      </c>
      <c r="K4" s="112" t="s">
        <v>3</v>
      </c>
      <c r="L4" s="112" t="s">
        <v>1102</v>
      </c>
    </row>
    <row r="5" spans="1:12" ht="105">
      <c r="A5" s="453">
        <v>1</v>
      </c>
      <c r="B5" s="114">
        <v>13</v>
      </c>
      <c r="C5" s="114">
        <v>5</v>
      </c>
      <c r="D5" s="114" t="s">
        <v>8</v>
      </c>
      <c r="E5" s="115" t="s">
        <v>464</v>
      </c>
      <c r="F5" s="116" t="s">
        <v>465</v>
      </c>
      <c r="G5" s="116" t="s">
        <v>247</v>
      </c>
      <c r="H5" s="116" t="s">
        <v>466</v>
      </c>
      <c r="I5" s="116" t="s">
        <v>523</v>
      </c>
      <c r="J5" s="118">
        <v>82126.2</v>
      </c>
      <c r="K5" s="116" t="s">
        <v>28</v>
      </c>
      <c r="L5" s="239" t="s">
        <v>1109</v>
      </c>
    </row>
    <row r="6" spans="1:12" ht="105">
      <c r="A6" s="454"/>
      <c r="B6" s="151">
        <v>13</v>
      </c>
      <c r="C6" s="151">
        <v>5</v>
      </c>
      <c r="D6" s="151" t="s">
        <v>8</v>
      </c>
      <c r="E6" s="152" t="s">
        <v>464</v>
      </c>
      <c r="F6" s="117" t="s">
        <v>465</v>
      </c>
      <c r="G6" s="117" t="s">
        <v>247</v>
      </c>
      <c r="H6" s="117" t="s">
        <v>466</v>
      </c>
      <c r="I6" s="400" t="s">
        <v>467</v>
      </c>
      <c r="J6" s="153">
        <v>82126.2</v>
      </c>
      <c r="K6" s="117" t="s">
        <v>28</v>
      </c>
      <c r="L6" s="324" t="s">
        <v>1109</v>
      </c>
    </row>
    <row r="7" spans="1:12" ht="60.75" customHeight="1">
      <c r="A7" s="124"/>
      <c r="B7" s="498" t="s">
        <v>536</v>
      </c>
      <c r="C7" s="499"/>
      <c r="D7" s="499"/>
      <c r="E7" s="499"/>
      <c r="F7" s="499"/>
      <c r="G7" s="499"/>
      <c r="H7" s="499"/>
      <c r="I7" s="499"/>
      <c r="J7" s="499"/>
      <c r="K7" s="500"/>
      <c r="L7" s="325"/>
    </row>
    <row r="8" spans="1:12" ht="45">
      <c r="A8" s="453">
        <v>2</v>
      </c>
      <c r="B8" s="114">
        <v>13</v>
      </c>
      <c r="C8" s="114">
        <v>5</v>
      </c>
      <c r="D8" s="114" t="s">
        <v>8</v>
      </c>
      <c r="E8" s="115" t="s">
        <v>468</v>
      </c>
      <c r="F8" s="116" t="s">
        <v>469</v>
      </c>
      <c r="G8" s="116" t="s">
        <v>168</v>
      </c>
      <c r="H8" s="116" t="s">
        <v>470</v>
      </c>
      <c r="I8" s="116" t="s">
        <v>524</v>
      </c>
      <c r="J8" s="118">
        <v>4993.8</v>
      </c>
      <c r="K8" s="116" t="s">
        <v>471</v>
      </c>
      <c r="L8" s="239" t="s">
        <v>1110</v>
      </c>
    </row>
    <row r="9" spans="1:12" ht="45">
      <c r="A9" s="454"/>
      <c r="B9" s="151">
        <v>13</v>
      </c>
      <c r="C9" s="151">
        <v>5</v>
      </c>
      <c r="D9" s="151" t="s">
        <v>8</v>
      </c>
      <c r="E9" s="152" t="s">
        <v>468</v>
      </c>
      <c r="F9" s="117" t="s">
        <v>469</v>
      </c>
      <c r="G9" s="117" t="s">
        <v>168</v>
      </c>
      <c r="H9" s="117" t="s">
        <v>470</v>
      </c>
      <c r="I9" s="400" t="s">
        <v>467</v>
      </c>
      <c r="J9" s="153">
        <v>4993.8</v>
      </c>
      <c r="K9" s="117" t="s">
        <v>471</v>
      </c>
      <c r="L9" s="324" t="s">
        <v>1110</v>
      </c>
    </row>
    <row r="10" spans="1:12">
      <c r="A10" s="124"/>
      <c r="B10" s="498" t="s">
        <v>537</v>
      </c>
      <c r="C10" s="499"/>
      <c r="D10" s="499"/>
      <c r="E10" s="499"/>
      <c r="F10" s="499"/>
      <c r="G10" s="499"/>
      <c r="H10" s="499"/>
      <c r="I10" s="499"/>
      <c r="J10" s="499"/>
      <c r="K10" s="500"/>
      <c r="L10" s="325"/>
    </row>
    <row r="11" spans="1:12" ht="90">
      <c r="A11" s="453">
        <v>3</v>
      </c>
      <c r="B11" s="114">
        <v>13</v>
      </c>
      <c r="C11" s="114">
        <v>5</v>
      </c>
      <c r="D11" s="114" t="s">
        <v>8</v>
      </c>
      <c r="E11" s="115" t="s">
        <v>472</v>
      </c>
      <c r="F11" s="116" t="s">
        <v>473</v>
      </c>
      <c r="G11" s="116" t="s">
        <v>474</v>
      </c>
      <c r="H11" s="116" t="s">
        <v>475</v>
      </c>
      <c r="I11" s="116" t="s">
        <v>525</v>
      </c>
      <c r="J11" s="118">
        <v>15000</v>
      </c>
      <c r="K11" s="116" t="s">
        <v>476</v>
      </c>
      <c r="L11" s="239" t="s">
        <v>1244</v>
      </c>
    </row>
    <row r="12" spans="1:12" ht="90">
      <c r="A12" s="455"/>
      <c r="B12" s="151">
        <v>13</v>
      </c>
      <c r="C12" s="151">
        <v>5</v>
      </c>
      <c r="D12" s="151" t="s">
        <v>8</v>
      </c>
      <c r="E12" s="152" t="s">
        <v>472</v>
      </c>
      <c r="F12" s="117" t="s">
        <v>473</v>
      </c>
      <c r="G12" s="117" t="s">
        <v>474</v>
      </c>
      <c r="H12" s="117" t="s">
        <v>475</v>
      </c>
      <c r="I12" s="400" t="s">
        <v>467</v>
      </c>
      <c r="J12" s="153">
        <v>15000</v>
      </c>
      <c r="K12" s="117" t="s">
        <v>476</v>
      </c>
      <c r="L12" s="324" t="s">
        <v>1111</v>
      </c>
    </row>
    <row r="13" spans="1:12">
      <c r="A13" s="456"/>
      <c r="B13" s="498" t="s">
        <v>537</v>
      </c>
      <c r="C13" s="499"/>
      <c r="D13" s="499"/>
      <c r="E13" s="499"/>
      <c r="F13" s="499"/>
      <c r="G13" s="499"/>
      <c r="H13" s="499"/>
      <c r="I13" s="499"/>
      <c r="J13" s="499"/>
      <c r="K13" s="500"/>
      <c r="L13" s="325"/>
    </row>
    <row r="14" spans="1:12" ht="105">
      <c r="A14" s="453">
        <v>4</v>
      </c>
      <c r="B14" s="114">
        <v>13</v>
      </c>
      <c r="C14" s="114">
        <v>5</v>
      </c>
      <c r="D14" s="114" t="s">
        <v>8</v>
      </c>
      <c r="E14" s="115" t="s">
        <v>477</v>
      </c>
      <c r="F14" s="116" t="s">
        <v>478</v>
      </c>
      <c r="G14" s="116" t="s">
        <v>226</v>
      </c>
      <c r="H14" s="116" t="s">
        <v>479</v>
      </c>
      <c r="I14" s="116" t="s">
        <v>526</v>
      </c>
      <c r="J14" s="118">
        <v>55000</v>
      </c>
      <c r="K14" s="116" t="s">
        <v>28</v>
      </c>
      <c r="L14" s="239" t="s">
        <v>1112</v>
      </c>
    </row>
    <row r="15" spans="1:12" ht="105">
      <c r="A15" s="454"/>
      <c r="B15" s="151">
        <v>13</v>
      </c>
      <c r="C15" s="151">
        <v>5</v>
      </c>
      <c r="D15" s="151" t="s">
        <v>8</v>
      </c>
      <c r="E15" s="152" t="s">
        <v>477</v>
      </c>
      <c r="F15" s="117" t="s">
        <v>478</v>
      </c>
      <c r="G15" s="117" t="s">
        <v>226</v>
      </c>
      <c r="H15" s="117" t="s">
        <v>479</v>
      </c>
      <c r="I15" s="400" t="s">
        <v>467</v>
      </c>
      <c r="J15" s="153">
        <v>55000</v>
      </c>
      <c r="K15" s="117" t="s">
        <v>28</v>
      </c>
      <c r="L15" s="324" t="s">
        <v>1112</v>
      </c>
    </row>
    <row r="16" spans="1:12">
      <c r="A16" s="124"/>
      <c r="B16" s="498" t="s">
        <v>537</v>
      </c>
      <c r="C16" s="499"/>
      <c r="D16" s="499"/>
      <c r="E16" s="499"/>
      <c r="F16" s="499"/>
      <c r="G16" s="499"/>
      <c r="H16" s="499"/>
      <c r="I16" s="499"/>
      <c r="J16" s="499"/>
      <c r="K16" s="500"/>
      <c r="L16" s="325"/>
    </row>
    <row r="17" spans="1:12" ht="120">
      <c r="A17" s="457">
        <v>5</v>
      </c>
      <c r="B17" s="119">
        <v>13</v>
      </c>
      <c r="C17" s="119">
        <v>1</v>
      </c>
      <c r="D17" s="119" t="s">
        <v>11</v>
      </c>
      <c r="E17" s="120" t="s">
        <v>480</v>
      </c>
      <c r="F17" s="121" t="s">
        <v>481</v>
      </c>
      <c r="G17" s="121" t="s">
        <v>482</v>
      </c>
      <c r="H17" s="121" t="s">
        <v>483</v>
      </c>
      <c r="I17" s="121" t="s">
        <v>527</v>
      </c>
      <c r="J17" s="122">
        <v>12300</v>
      </c>
      <c r="K17" s="121" t="s">
        <v>484</v>
      </c>
      <c r="L17" s="239" t="s">
        <v>1113</v>
      </c>
    </row>
    <row r="18" spans="1:12" ht="120">
      <c r="A18" s="455"/>
      <c r="B18" s="117">
        <v>13</v>
      </c>
      <c r="C18" s="117">
        <v>1</v>
      </c>
      <c r="D18" s="117" t="s">
        <v>11</v>
      </c>
      <c r="E18" s="152" t="s">
        <v>480</v>
      </c>
      <c r="F18" s="117" t="s">
        <v>481</v>
      </c>
      <c r="G18" s="117" t="s">
        <v>482</v>
      </c>
      <c r="H18" s="117" t="s">
        <v>483</v>
      </c>
      <c r="I18" s="400" t="s">
        <v>467</v>
      </c>
      <c r="J18" s="153">
        <v>12300</v>
      </c>
      <c r="K18" s="117" t="s">
        <v>484</v>
      </c>
      <c r="L18" s="324" t="s">
        <v>1113</v>
      </c>
    </row>
    <row r="19" spans="1:12">
      <c r="A19" s="456"/>
      <c r="B19" s="498" t="s">
        <v>537</v>
      </c>
      <c r="C19" s="499"/>
      <c r="D19" s="499"/>
      <c r="E19" s="499"/>
      <c r="F19" s="499"/>
      <c r="G19" s="499"/>
      <c r="H19" s="499"/>
      <c r="I19" s="499"/>
      <c r="J19" s="499"/>
      <c r="K19" s="500"/>
      <c r="L19" s="325"/>
    </row>
    <row r="20" spans="1:12" ht="60">
      <c r="A20" s="453">
        <v>6</v>
      </c>
      <c r="B20" s="114">
        <v>13</v>
      </c>
      <c r="C20" s="114">
        <v>3</v>
      </c>
      <c r="D20" s="114" t="s">
        <v>8</v>
      </c>
      <c r="E20" s="115" t="s">
        <v>485</v>
      </c>
      <c r="F20" s="116" t="s">
        <v>486</v>
      </c>
      <c r="G20" s="116" t="s">
        <v>487</v>
      </c>
      <c r="H20" s="116" t="s">
        <v>488</v>
      </c>
      <c r="I20" s="116" t="s">
        <v>526</v>
      </c>
      <c r="J20" s="118">
        <v>32920</v>
      </c>
      <c r="K20" s="116" t="s">
        <v>28</v>
      </c>
      <c r="L20" s="239" t="s">
        <v>1114</v>
      </c>
    </row>
    <row r="21" spans="1:12" ht="60">
      <c r="A21" s="454"/>
      <c r="B21" s="151">
        <v>13</v>
      </c>
      <c r="C21" s="151">
        <v>3</v>
      </c>
      <c r="D21" s="151" t="s">
        <v>8</v>
      </c>
      <c r="E21" s="152" t="s">
        <v>485</v>
      </c>
      <c r="F21" s="117" t="s">
        <v>486</v>
      </c>
      <c r="G21" s="117" t="s">
        <v>487</v>
      </c>
      <c r="H21" s="117" t="s">
        <v>488</v>
      </c>
      <c r="I21" s="400" t="s">
        <v>467</v>
      </c>
      <c r="J21" s="153">
        <v>32920</v>
      </c>
      <c r="K21" s="117" t="s">
        <v>28</v>
      </c>
      <c r="L21" s="324" t="s">
        <v>1114</v>
      </c>
    </row>
    <row r="22" spans="1:12">
      <c r="A22" s="124"/>
      <c r="B22" s="498" t="s">
        <v>537</v>
      </c>
      <c r="C22" s="499"/>
      <c r="D22" s="499"/>
      <c r="E22" s="499"/>
      <c r="F22" s="499"/>
      <c r="G22" s="499"/>
      <c r="H22" s="499"/>
      <c r="I22" s="499"/>
      <c r="J22" s="499"/>
      <c r="K22" s="500"/>
      <c r="L22" s="325"/>
    </row>
    <row r="23" spans="1:12" ht="60">
      <c r="A23" s="453">
        <v>7</v>
      </c>
      <c r="B23" s="123">
        <v>13</v>
      </c>
      <c r="C23" s="123">
        <v>3</v>
      </c>
      <c r="D23" s="123" t="s">
        <v>11</v>
      </c>
      <c r="E23" s="115" t="s">
        <v>489</v>
      </c>
      <c r="F23" s="116" t="s">
        <v>490</v>
      </c>
      <c r="G23" s="116" t="s">
        <v>247</v>
      </c>
      <c r="H23" s="116" t="s">
        <v>491</v>
      </c>
      <c r="I23" s="116" t="s">
        <v>528</v>
      </c>
      <c r="J23" s="118">
        <v>9462.6</v>
      </c>
      <c r="K23" s="116" t="s">
        <v>492</v>
      </c>
      <c r="L23" s="239" t="s">
        <v>1115</v>
      </c>
    </row>
    <row r="24" spans="1:12" ht="60">
      <c r="A24" s="454"/>
      <c r="B24" s="154">
        <v>13</v>
      </c>
      <c r="C24" s="154">
        <v>3</v>
      </c>
      <c r="D24" s="154" t="s">
        <v>11</v>
      </c>
      <c r="E24" s="152" t="s">
        <v>489</v>
      </c>
      <c r="F24" s="117" t="s">
        <v>490</v>
      </c>
      <c r="G24" s="117" t="s">
        <v>247</v>
      </c>
      <c r="H24" s="117" t="s">
        <v>491</v>
      </c>
      <c r="I24" s="400" t="s">
        <v>467</v>
      </c>
      <c r="J24" s="153">
        <v>9462.6</v>
      </c>
      <c r="K24" s="117" t="s">
        <v>492</v>
      </c>
      <c r="L24" s="324" t="s">
        <v>1115</v>
      </c>
    </row>
    <row r="25" spans="1:12">
      <c r="A25" s="124"/>
      <c r="B25" s="498" t="s">
        <v>537</v>
      </c>
      <c r="C25" s="499"/>
      <c r="D25" s="499"/>
      <c r="E25" s="499"/>
      <c r="F25" s="499"/>
      <c r="G25" s="499"/>
      <c r="H25" s="499"/>
      <c r="I25" s="499"/>
      <c r="J25" s="499"/>
      <c r="K25" s="500"/>
      <c r="L25" s="325"/>
    </row>
    <row r="26" spans="1:12" ht="96.75" customHeight="1">
      <c r="A26" s="453">
        <v>8</v>
      </c>
      <c r="B26" s="123">
        <v>13</v>
      </c>
      <c r="C26" s="123">
        <v>5</v>
      </c>
      <c r="D26" s="123" t="s">
        <v>8</v>
      </c>
      <c r="E26" s="115" t="s">
        <v>493</v>
      </c>
      <c r="F26" s="116" t="s">
        <v>494</v>
      </c>
      <c r="G26" s="116" t="s">
        <v>495</v>
      </c>
      <c r="H26" s="116" t="s">
        <v>488</v>
      </c>
      <c r="I26" s="116" t="s">
        <v>529</v>
      </c>
      <c r="J26" s="118">
        <v>10000</v>
      </c>
      <c r="K26" s="116" t="s">
        <v>496</v>
      </c>
      <c r="L26" s="239" t="s">
        <v>1116</v>
      </c>
    </row>
    <row r="27" spans="1:12" ht="108" customHeight="1">
      <c r="A27" s="454"/>
      <c r="B27" s="154">
        <v>13</v>
      </c>
      <c r="C27" s="154">
        <v>5</v>
      </c>
      <c r="D27" s="154" t="s">
        <v>8</v>
      </c>
      <c r="E27" s="152" t="s">
        <v>493</v>
      </c>
      <c r="F27" s="117" t="s">
        <v>494</v>
      </c>
      <c r="G27" s="117" t="s">
        <v>495</v>
      </c>
      <c r="H27" s="117" t="s">
        <v>488</v>
      </c>
      <c r="I27" s="400" t="s">
        <v>467</v>
      </c>
      <c r="J27" s="153">
        <v>10000</v>
      </c>
      <c r="K27" s="117" t="s">
        <v>496</v>
      </c>
      <c r="L27" s="324" t="s">
        <v>1116</v>
      </c>
    </row>
    <row r="28" spans="1:12" ht="19.5" customHeight="1">
      <c r="A28" s="124"/>
      <c r="B28" s="498" t="s">
        <v>537</v>
      </c>
      <c r="C28" s="499"/>
      <c r="D28" s="499"/>
      <c r="E28" s="499"/>
      <c r="F28" s="499"/>
      <c r="G28" s="499"/>
      <c r="H28" s="499"/>
      <c r="I28" s="499"/>
      <c r="J28" s="499"/>
      <c r="K28" s="500"/>
      <c r="L28" s="325"/>
    </row>
    <row r="29" spans="1:12" ht="91.5" customHeight="1">
      <c r="A29" s="453">
        <v>9</v>
      </c>
      <c r="B29" s="123">
        <v>13</v>
      </c>
      <c r="C29" s="123">
        <v>5</v>
      </c>
      <c r="D29" s="123" t="s">
        <v>8</v>
      </c>
      <c r="E29" s="115" t="s">
        <v>497</v>
      </c>
      <c r="F29" s="116" t="s">
        <v>498</v>
      </c>
      <c r="G29" s="116" t="s">
        <v>499</v>
      </c>
      <c r="H29" s="116" t="s">
        <v>500</v>
      </c>
      <c r="I29" s="116" t="s">
        <v>530</v>
      </c>
      <c r="J29" s="118">
        <v>9798</v>
      </c>
      <c r="K29" s="116" t="s">
        <v>501</v>
      </c>
      <c r="L29" s="239" t="s">
        <v>1245</v>
      </c>
    </row>
    <row r="30" spans="1:12" ht="85.5" customHeight="1">
      <c r="A30" s="454"/>
      <c r="B30" s="154">
        <v>13</v>
      </c>
      <c r="C30" s="154">
        <v>5</v>
      </c>
      <c r="D30" s="154" t="s">
        <v>8</v>
      </c>
      <c r="E30" s="152" t="s">
        <v>497</v>
      </c>
      <c r="F30" s="117" t="s">
        <v>498</v>
      </c>
      <c r="G30" s="117" t="s">
        <v>499</v>
      </c>
      <c r="H30" s="117" t="s">
        <v>500</v>
      </c>
      <c r="I30" s="400" t="s">
        <v>467</v>
      </c>
      <c r="J30" s="153">
        <v>9798</v>
      </c>
      <c r="K30" s="117" t="s">
        <v>501</v>
      </c>
      <c r="L30" s="324" t="s">
        <v>1117</v>
      </c>
    </row>
    <row r="31" spans="1:12" ht="21" customHeight="1">
      <c r="A31" s="124"/>
      <c r="B31" s="498" t="s">
        <v>537</v>
      </c>
      <c r="C31" s="499"/>
      <c r="D31" s="499"/>
      <c r="E31" s="499"/>
      <c r="F31" s="499"/>
      <c r="G31" s="499"/>
      <c r="H31" s="499"/>
      <c r="I31" s="499"/>
      <c r="J31" s="499"/>
      <c r="K31" s="500"/>
      <c r="L31" s="325"/>
    </row>
    <row r="32" spans="1:12" ht="128.25" customHeight="1">
      <c r="A32" s="453">
        <v>10</v>
      </c>
      <c r="B32" s="123">
        <v>13</v>
      </c>
      <c r="C32" s="123">
        <v>5</v>
      </c>
      <c r="D32" s="123" t="s">
        <v>8</v>
      </c>
      <c r="E32" s="115" t="s">
        <v>502</v>
      </c>
      <c r="F32" s="116" t="s">
        <v>503</v>
      </c>
      <c r="G32" s="116" t="s">
        <v>504</v>
      </c>
      <c r="H32" s="116" t="s">
        <v>488</v>
      </c>
      <c r="I32" s="116" t="s">
        <v>531</v>
      </c>
      <c r="J32" s="118">
        <v>12669.97</v>
      </c>
      <c r="K32" s="116" t="s">
        <v>505</v>
      </c>
      <c r="L32" s="239" t="s">
        <v>1118</v>
      </c>
    </row>
    <row r="33" spans="1:12" ht="117.75" customHeight="1">
      <c r="A33" s="454"/>
      <c r="B33" s="154">
        <v>13</v>
      </c>
      <c r="C33" s="154">
        <v>5</v>
      </c>
      <c r="D33" s="154" t="s">
        <v>8</v>
      </c>
      <c r="E33" s="152" t="s">
        <v>502</v>
      </c>
      <c r="F33" s="117" t="s">
        <v>503</v>
      </c>
      <c r="G33" s="117" t="s">
        <v>504</v>
      </c>
      <c r="H33" s="117" t="s">
        <v>488</v>
      </c>
      <c r="I33" s="400" t="s">
        <v>467</v>
      </c>
      <c r="J33" s="153">
        <v>12669.97</v>
      </c>
      <c r="K33" s="117" t="s">
        <v>505</v>
      </c>
      <c r="L33" s="324" t="s">
        <v>1118</v>
      </c>
    </row>
    <row r="34" spans="1:12" ht="24.75" customHeight="1">
      <c r="A34" s="124"/>
      <c r="B34" s="498" t="s">
        <v>537</v>
      </c>
      <c r="C34" s="499"/>
      <c r="D34" s="499"/>
      <c r="E34" s="499"/>
      <c r="F34" s="499"/>
      <c r="G34" s="499"/>
      <c r="H34" s="499"/>
      <c r="I34" s="499"/>
      <c r="J34" s="499"/>
      <c r="K34" s="500"/>
      <c r="L34" s="325"/>
    </row>
    <row r="35" spans="1:12" ht="90">
      <c r="A35" s="453">
        <v>11</v>
      </c>
      <c r="B35" s="125">
        <v>10</v>
      </c>
      <c r="C35" s="125">
        <v>4</v>
      </c>
      <c r="D35" s="125" t="s">
        <v>9</v>
      </c>
      <c r="E35" s="124" t="s">
        <v>506</v>
      </c>
      <c r="F35" s="124" t="s">
        <v>507</v>
      </c>
      <c r="G35" s="124" t="s">
        <v>508</v>
      </c>
      <c r="H35" s="124" t="s">
        <v>509</v>
      </c>
      <c r="I35" s="124" t="s">
        <v>532</v>
      </c>
      <c r="J35" s="127">
        <v>77859.56</v>
      </c>
      <c r="K35" s="124" t="s">
        <v>28</v>
      </c>
      <c r="L35" s="239" t="s">
        <v>1119</v>
      </c>
    </row>
    <row r="36" spans="1:12" ht="90">
      <c r="A36" s="454"/>
      <c r="B36" s="155">
        <v>10</v>
      </c>
      <c r="C36" s="155">
        <v>4</v>
      </c>
      <c r="D36" s="155" t="s">
        <v>9</v>
      </c>
      <c r="E36" s="126" t="s">
        <v>506</v>
      </c>
      <c r="F36" s="126" t="s">
        <v>507</v>
      </c>
      <c r="G36" s="126" t="s">
        <v>508</v>
      </c>
      <c r="H36" s="126" t="s">
        <v>1081</v>
      </c>
      <c r="I36" s="401" t="s">
        <v>467</v>
      </c>
      <c r="J36" s="156">
        <v>77859.56</v>
      </c>
      <c r="K36" s="126" t="s">
        <v>28</v>
      </c>
      <c r="L36" s="324" t="s">
        <v>1119</v>
      </c>
    </row>
    <row r="37" spans="1:12">
      <c r="A37" s="124"/>
      <c r="B37" s="501" t="s">
        <v>537</v>
      </c>
      <c r="C37" s="502"/>
      <c r="D37" s="502"/>
      <c r="E37" s="502"/>
      <c r="F37" s="502"/>
      <c r="G37" s="502"/>
      <c r="H37" s="502"/>
      <c r="I37" s="502"/>
      <c r="J37" s="502"/>
      <c r="K37" s="503"/>
      <c r="L37" s="325"/>
    </row>
    <row r="38" spans="1:12" ht="90">
      <c r="A38" s="453">
        <v>12</v>
      </c>
      <c r="B38" s="123">
        <v>10</v>
      </c>
      <c r="C38" s="123">
        <v>5</v>
      </c>
      <c r="D38" s="123" t="s">
        <v>9</v>
      </c>
      <c r="E38" s="113" t="s">
        <v>510</v>
      </c>
      <c r="F38" s="113" t="s">
        <v>511</v>
      </c>
      <c r="G38" s="113" t="s">
        <v>512</v>
      </c>
      <c r="H38" s="113" t="s">
        <v>513</v>
      </c>
      <c r="I38" s="113" t="s">
        <v>533</v>
      </c>
      <c r="J38" s="129">
        <v>42205</v>
      </c>
      <c r="K38" s="113" t="s">
        <v>514</v>
      </c>
      <c r="L38" s="239" t="s">
        <v>1120</v>
      </c>
    </row>
    <row r="39" spans="1:12" ht="90">
      <c r="A39" s="454"/>
      <c r="B39" s="154">
        <v>10</v>
      </c>
      <c r="C39" s="154">
        <v>5</v>
      </c>
      <c r="D39" s="154" t="s">
        <v>9</v>
      </c>
      <c r="E39" s="128" t="s">
        <v>510</v>
      </c>
      <c r="F39" s="128" t="s">
        <v>511</v>
      </c>
      <c r="G39" s="128" t="s">
        <v>512</v>
      </c>
      <c r="H39" s="128" t="s">
        <v>513</v>
      </c>
      <c r="I39" s="400" t="s">
        <v>467</v>
      </c>
      <c r="J39" s="157">
        <v>42205</v>
      </c>
      <c r="K39" s="128" t="s">
        <v>514</v>
      </c>
      <c r="L39" s="324" t="s">
        <v>1120</v>
      </c>
    </row>
    <row r="40" spans="1:12">
      <c r="A40" s="124"/>
      <c r="B40" s="498" t="s">
        <v>537</v>
      </c>
      <c r="C40" s="499"/>
      <c r="D40" s="499"/>
      <c r="E40" s="499"/>
      <c r="F40" s="499"/>
      <c r="G40" s="499"/>
      <c r="H40" s="499"/>
      <c r="I40" s="499"/>
      <c r="J40" s="499"/>
      <c r="K40" s="500"/>
      <c r="L40" s="325"/>
    </row>
    <row r="41" spans="1:12" ht="60">
      <c r="A41" s="453">
        <v>13</v>
      </c>
      <c r="B41" s="123">
        <v>10</v>
      </c>
      <c r="C41" s="123">
        <v>4</v>
      </c>
      <c r="D41" s="123" t="s">
        <v>9</v>
      </c>
      <c r="E41" s="113" t="s">
        <v>515</v>
      </c>
      <c r="F41" s="113" t="s">
        <v>516</v>
      </c>
      <c r="G41" s="113" t="s">
        <v>517</v>
      </c>
      <c r="H41" s="113" t="s">
        <v>518</v>
      </c>
      <c r="I41" s="113" t="s">
        <v>534</v>
      </c>
      <c r="J41" s="129">
        <v>55000</v>
      </c>
      <c r="K41" s="113" t="s">
        <v>519</v>
      </c>
      <c r="L41" s="239" t="s">
        <v>1121</v>
      </c>
    </row>
    <row r="42" spans="1:12" ht="60">
      <c r="A42" s="454"/>
      <c r="B42" s="154">
        <v>10</v>
      </c>
      <c r="C42" s="154">
        <v>4</v>
      </c>
      <c r="D42" s="154" t="s">
        <v>9</v>
      </c>
      <c r="E42" s="128" t="s">
        <v>515</v>
      </c>
      <c r="F42" s="128" t="s">
        <v>516</v>
      </c>
      <c r="G42" s="128" t="s">
        <v>517</v>
      </c>
      <c r="H42" s="128" t="s">
        <v>518</v>
      </c>
      <c r="I42" s="400" t="s">
        <v>467</v>
      </c>
      <c r="J42" s="157">
        <v>55000</v>
      </c>
      <c r="K42" s="128" t="s">
        <v>519</v>
      </c>
      <c r="L42" s="324" t="s">
        <v>1121</v>
      </c>
    </row>
    <row r="43" spans="1:12">
      <c r="A43" s="124"/>
      <c r="B43" s="498" t="s">
        <v>537</v>
      </c>
      <c r="C43" s="499"/>
      <c r="D43" s="499"/>
      <c r="E43" s="499"/>
      <c r="F43" s="499"/>
      <c r="G43" s="499"/>
      <c r="H43" s="499"/>
      <c r="I43" s="499"/>
      <c r="J43" s="499"/>
      <c r="K43" s="500"/>
      <c r="L43" s="325"/>
    </row>
    <row r="44" spans="1:12" ht="60">
      <c r="A44" s="453">
        <v>14</v>
      </c>
      <c r="B44" s="123">
        <v>10</v>
      </c>
      <c r="C44" s="123">
        <v>4</v>
      </c>
      <c r="D44" s="123" t="s">
        <v>9</v>
      </c>
      <c r="E44" s="113" t="s">
        <v>520</v>
      </c>
      <c r="F44" s="113" t="s">
        <v>521</v>
      </c>
      <c r="G44" s="113" t="s">
        <v>508</v>
      </c>
      <c r="H44" s="113" t="s">
        <v>522</v>
      </c>
      <c r="I44" s="113" t="s">
        <v>535</v>
      </c>
      <c r="J44" s="129">
        <v>15000</v>
      </c>
      <c r="K44" s="113" t="s">
        <v>28</v>
      </c>
      <c r="L44" s="239" t="s">
        <v>1122</v>
      </c>
    </row>
    <row r="45" spans="1:12" ht="60">
      <c r="A45" s="454"/>
      <c r="B45" s="154">
        <v>10</v>
      </c>
      <c r="C45" s="154">
        <v>4</v>
      </c>
      <c r="D45" s="154" t="s">
        <v>9</v>
      </c>
      <c r="E45" s="128" t="s">
        <v>520</v>
      </c>
      <c r="F45" s="128" t="s">
        <v>521</v>
      </c>
      <c r="G45" s="128" t="s">
        <v>508</v>
      </c>
      <c r="H45" s="128" t="s">
        <v>522</v>
      </c>
      <c r="I45" s="400" t="s">
        <v>467</v>
      </c>
      <c r="J45" s="157">
        <v>15000</v>
      </c>
      <c r="K45" s="128" t="s">
        <v>28</v>
      </c>
      <c r="L45" s="324" t="s">
        <v>1122</v>
      </c>
    </row>
    <row r="46" spans="1:12">
      <c r="A46" s="124"/>
      <c r="B46" s="498" t="s">
        <v>537</v>
      </c>
      <c r="C46" s="499"/>
      <c r="D46" s="499"/>
      <c r="E46" s="499"/>
      <c r="F46" s="499"/>
      <c r="G46" s="499"/>
      <c r="H46" s="499"/>
      <c r="I46" s="499"/>
      <c r="J46" s="499"/>
      <c r="K46" s="500"/>
      <c r="L46" s="325"/>
    </row>
    <row r="47" spans="1:12" ht="23.25">
      <c r="A47" s="130"/>
      <c r="B47" s="130"/>
      <c r="C47" s="130"/>
      <c r="D47" s="130"/>
      <c r="E47" s="130"/>
      <c r="F47" s="130"/>
      <c r="G47" s="130"/>
      <c r="H47" s="504" t="s">
        <v>1097</v>
      </c>
      <c r="I47" s="504"/>
      <c r="J47" s="158">
        <f>SUM(J6,J9,J12,J15,J18,J21,J24,J27,J30,J33,J36,J39,J42,J45)</f>
        <v>434335.13</v>
      </c>
      <c r="K47" s="130"/>
    </row>
    <row r="48" spans="1:12" ht="23.25">
      <c r="H48" s="504" t="s">
        <v>1098</v>
      </c>
      <c r="I48" s="504"/>
      <c r="J48" s="158">
        <f>J47</f>
        <v>434335.13</v>
      </c>
    </row>
    <row r="50" spans="1:11" ht="105.75" customHeight="1"/>
    <row r="51" spans="1:11">
      <c r="J51" s="217"/>
    </row>
    <row r="52" spans="1:11">
      <c r="A52" s="107"/>
      <c r="B52" s="107"/>
      <c r="C52" s="107"/>
      <c r="D52" s="107"/>
      <c r="E52" s="107"/>
      <c r="F52" s="107"/>
      <c r="G52" s="107"/>
      <c r="H52" s="107"/>
      <c r="I52" s="107"/>
      <c r="J52" s="131"/>
      <c r="K52" s="107"/>
    </row>
    <row r="53" spans="1:11" ht="75.75" customHeight="1">
      <c r="A53" s="84"/>
      <c r="B53" s="84"/>
      <c r="C53" s="84"/>
      <c r="D53" s="84"/>
      <c r="E53" s="84"/>
      <c r="F53" s="84"/>
      <c r="G53" s="84"/>
      <c r="H53" s="84"/>
      <c r="I53" s="84"/>
      <c r="J53" s="132"/>
      <c r="K53" s="84"/>
    </row>
    <row r="54" spans="1:11" ht="15.75">
      <c r="A54" s="133"/>
      <c r="B54" s="133"/>
      <c r="C54" s="133"/>
      <c r="D54" s="133"/>
      <c r="E54" s="134"/>
      <c r="F54" s="135"/>
      <c r="G54" s="135"/>
      <c r="H54" s="135"/>
      <c r="I54" s="136"/>
      <c r="J54" s="132"/>
      <c r="K54" s="135"/>
    </row>
    <row r="55" spans="1:11">
      <c r="A55" s="83"/>
      <c r="B55" s="83"/>
      <c r="C55" s="83"/>
      <c r="D55" s="83"/>
      <c r="E55" s="83"/>
      <c r="F55" s="83"/>
      <c r="G55" s="83"/>
      <c r="H55" s="83"/>
      <c r="I55" s="83"/>
      <c r="J55" s="137"/>
      <c r="K55" s="83"/>
    </row>
    <row r="56" spans="1:11">
      <c r="A56" s="138"/>
      <c r="B56" s="139"/>
      <c r="C56" s="138"/>
      <c r="D56" s="139"/>
      <c r="E56" s="138"/>
      <c r="F56" s="138"/>
      <c r="G56" s="139"/>
      <c r="H56" s="140"/>
      <c r="I56" s="140"/>
      <c r="J56" s="138"/>
      <c r="K56" s="139"/>
    </row>
    <row r="57" spans="1:11">
      <c r="A57" s="139"/>
      <c r="B57" s="139"/>
      <c r="C57" s="139"/>
      <c r="D57" s="139"/>
      <c r="E57" s="139"/>
      <c r="F57" s="139"/>
      <c r="G57" s="139"/>
      <c r="H57" s="140"/>
      <c r="I57" s="140"/>
      <c r="J57" s="139"/>
      <c r="K57" s="139"/>
    </row>
    <row r="58" spans="1:11">
      <c r="A58" s="28"/>
      <c r="B58" s="28"/>
      <c r="C58" s="28"/>
      <c r="D58" s="28"/>
      <c r="E58" s="28"/>
      <c r="F58" s="28"/>
      <c r="G58" s="28"/>
      <c r="H58" s="141"/>
      <c r="I58" s="141"/>
      <c r="J58" s="28"/>
      <c r="K58" s="28"/>
    </row>
    <row r="59" spans="1:11">
      <c r="A59" s="38"/>
      <c r="B59" s="83"/>
      <c r="C59" s="83"/>
      <c r="D59" s="83"/>
      <c r="E59" s="83"/>
      <c r="F59" s="83"/>
      <c r="G59" s="83"/>
      <c r="H59" s="83"/>
      <c r="I59" s="83"/>
      <c r="J59" s="83"/>
      <c r="K59" s="83"/>
    </row>
    <row r="60" spans="1:11">
      <c r="A60" s="83"/>
      <c r="B60" s="83"/>
      <c r="C60" s="83"/>
      <c r="D60" s="83"/>
      <c r="E60" s="83"/>
      <c r="F60" s="83"/>
      <c r="G60" s="83"/>
      <c r="H60" s="83"/>
      <c r="I60" s="83"/>
      <c r="J60" s="83"/>
      <c r="K60" s="83"/>
    </row>
    <row r="61" spans="1:11" ht="21">
      <c r="A61" s="142"/>
      <c r="B61" s="143"/>
      <c r="C61" s="144"/>
      <c r="D61" s="144"/>
      <c r="E61" s="144"/>
      <c r="F61" s="144"/>
      <c r="G61" s="144"/>
      <c r="H61" s="144"/>
      <c r="I61" s="144"/>
      <c r="J61" s="144"/>
      <c r="K61" s="144"/>
    </row>
    <row r="62" spans="1:11" ht="15.75">
      <c r="A62" s="144"/>
      <c r="B62" s="144"/>
      <c r="C62" s="144"/>
      <c r="D62" s="144"/>
      <c r="E62" s="144"/>
      <c r="F62" s="144"/>
      <c r="G62" s="144"/>
      <c r="H62" s="144"/>
      <c r="I62" s="144"/>
      <c r="J62" s="144"/>
      <c r="K62" s="144"/>
    </row>
    <row r="63" spans="1:11" ht="15.75">
      <c r="A63" s="84"/>
      <c r="B63" s="106"/>
      <c r="C63" s="106"/>
      <c r="D63" s="145"/>
      <c r="E63" s="145"/>
      <c r="F63" s="145"/>
      <c r="G63" s="106"/>
      <c r="H63" s="145"/>
      <c r="I63" s="106"/>
      <c r="J63" s="145"/>
      <c r="K63" s="145"/>
    </row>
    <row r="64" spans="1:11" ht="15.75">
      <c r="A64" s="133"/>
      <c r="B64" s="133"/>
      <c r="C64" s="133"/>
      <c r="D64" s="133"/>
      <c r="E64" s="135"/>
      <c r="F64" s="135"/>
      <c r="G64" s="135"/>
      <c r="H64" s="135"/>
      <c r="I64" s="135"/>
      <c r="J64" s="146"/>
      <c r="K64" s="135"/>
    </row>
    <row r="65" spans="1:11" ht="15.75">
      <c r="A65" s="133"/>
      <c r="B65" s="133"/>
      <c r="C65" s="133"/>
      <c r="D65" s="133"/>
      <c r="E65" s="147"/>
      <c r="F65" s="135"/>
      <c r="G65" s="147"/>
      <c r="H65" s="135"/>
      <c r="I65" s="135"/>
      <c r="J65" s="146"/>
      <c r="K65" s="135"/>
    </row>
    <row r="66" spans="1:11" ht="15.75">
      <c r="A66" s="133"/>
      <c r="B66" s="133"/>
      <c r="C66" s="133"/>
      <c r="D66" s="133"/>
      <c r="E66" s="135"/>
      <c r="F66" s="135"/>
      <c r="G66" s="135"/>
      <c r="H66" s="135"/>
      <c r="I66" s="135"/>
      <c r="J66" s="146"/>
      <c r="K66" s="135"/>
    </row>
    <row r="67" spans="1:11" ht="15.75">
      <c r="A67" s="133"/>
      <c r="B67" s="133"/>
      <c r="C67" s="133"/>
      <c r="D67" s="133"/>
      <c r="E67" s="135"/>
      <c r="F67" s="135"/>
      <c r="G67" s="135"/>
      <c r="H67" s="135"/>
      <c r="I67" s="135"/>
      <c r="J67" s="146"/>
      <c r="K67" s="135"/>
    </row>
    <row r="68" spans="1:11" ht="15.75">
      <c r="A68" s="144"/>
      <c r="B68" s="144"/>
      <c r="C68" s="144"/>
      <c r="D68" s="144"/>
      <c r="E68" s="144"/>
      <c r="F68" s="144"/>
      <c r="G68" s="144"/>
      <c r="H68" s="144"/>
      <c r="I68" s="144"/>
      <c r="J68" s="148"/>
      <c r="K68" s="144"/>
    </row>
    <row r="69" spans="1:11" ht="21">
      <c r="A69" s="83"/>
      <c r="B69" s="83"/>
      <c r="C69" s="83"/>
      <c r="D69" s="83"/>
      <c r="E69" s="83"/>
      <c r="F69" s="83"/>
      <c r="G69" s="83"/>
      <c r="H69" s="83"/>
      <c r="I69" s="149"/>
      <c r="J69" s="150"/>
      <c r="K69" s="83"/>
    </row>
    <row r="70" spans="1:11">
      <c r="A70" s="83"/>
      <c r="B70" s="83"/>
      <c r="C70" s="83"/>
      <c r="D70" s="83"/>
      <c r="E70" s="83"/>
      <c r="F70" s="83"/>
      <c r="G70" s="83"/>
      <c r="H70" s="83"/>
      <c r="I70" s="83"/>
      <c r="J70" s="83"/>
      <c r="K70" s="83"/>
    </row>
  </sheetData>
  <mergeCells count="17">
    <mergeCell ref="B34:K34"/>
    <mergeCell ref="B37:K37"/>
    <mergeCell ref="H47:I47"/>
    <mergeCell ref="H48:I48"/>
    <mergeCell ref="B19:K19"/>
    <mergeCell ref="B40:K40"/>
    <mergeCell ref="B43:K43"/>
    <mergeCell ref="B46:K46"/>
    <mergeCell ref="B22:K22"/>
    <mergeCell ref="B25:K25"/>
    <mergeCell ref="B28:K28"/>
    <mergeCell ref="B31:K31"/>
    <mergeCell ref="A2:K2"/>
    <mergeCell ref="B7:K7"/>
    <mergeCell ref="B10:K10"/>
    <mergeCell ref="B13:K13"/>
    <mergeCell ref="B16:K16"/>
  </mergeCells>
  <pageMargins left="0.7" right="0.7" top="0.75" bottom="0.75" header="0.3" footer="0.3"/>
  <pageSetup paperSize="9" orientation="portrait"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
  <sheetViews>
    <sheetView zoomScale="80" zoomScaleNormal="80" workbookViewId="0">
      <selection activeCell="C4" sqref="C4"/>
    </sheetView>
  </sheetViews>
  <sheetFormatPr defaultRowHeight="15"/>
  <cols>
    <col min="3" max="3" width="28.7109375" customWidth="1"/>
    <col min="4" max="4" width="11.28515625" customWidth="1"/>
    <col min="5" max="5" width="42.140625" customWidth="1"/>
    <col min="6" max="6" width="43.85546875" customWidth="1"/>
    <col min="7" max="7" width="78.5703125" customWidth="1"/>
  </cols>
  <sheetData>
    <row r="1" spans="2:7" s="79" customFormat="1"/>
    <row r="2" spans="2:7" s="79" customFormat="1" ht="75">
      <c r="B2" s="237" t="s">
        <v>939</v>
      </c>
      <c r="C2" s="238" t="s">
        <v>940</v>
      </c>
      <c r="D2" s="238" t="s">
        <v>941</v>
      </c>
      <c r="E2" s="238" t="s">
        <v>942</v>
      </c>
      <c r="F2" s="237" t="s">
        <v>943</v>
      </c>
      <c r="G2" s="237" t="s">
        <v>944</v>
      </c>
    </row>
    <row r="3" spans="2:7" ht="60">
      <c r="B3" s="239">
        <v>1</v>
      </c>
      <c r="C3" s="241" t="s">
        <v>1095</v>
      </c>
      <c r="D3" s="292">
        <v>10</v>
      </c>
      <c r="E3" s="293" t="s">
        <v>1062</v>
      </c>
      <c r="F3" s="245" t="s">
        <v>1063</v>
      </c>
      <c r="G3" s="245" t="s">
        <v>696</v>
      </c>
    </row>
    <row r="4" spans="2:7" ht="45">
      <c r="B4" s="239">
        <v>2</v>
      </c>
      <c r="C4" s="241"/>
      <c r="D4" s="292">
        <v>13</v>
      </c>
      <c r="E4" s="244" t="s">
        <v>1064</v>
      </c>
      <c r="F4" s="245" t="s">
        <v>1065</v>
      </c>
      <c r="G4" s="245" t="s">
        <v>697</v>
      </c>
    </row>
    <row r="5" spans="2:7" ht="45">
      <c r="B5" s="239">
        <v>3</v>
      </c>
      <c r="C5" s="241"/>
      <c r="D5" s="292">
        <v>13</v>
      </c>
      <c r="E5" s="293" t="s">
        <v>1066</v>
      </c>
      <c r="F5" s="245" t="s">
        <v>1067</v>
      </c>
      <c r="G5" s="245" t="s">
        <v>698</v>
      </c>
    </row>
    <row r="6" spans="2:7" ht="75">
      <c r="B6" s="239">
        <v>4</v>
      </c>
      <c r="C6" s="241"/>
      <c r="D6" s="292">
        <v>10</v>
      </c>
      <c r="E6" s="293" t="s">
        <v>1068</v>
      </c>
      <c r="F6" s="245" t="s">
        <v>1069</v>
      </c>
      <c r="G6" s="245" t="s">
        <v>699</v>
      </c>
    </row>
    <row r="7" spans="2:7" ht="60">
      <c r="B7" s="239">
        <v>5</v>
      </c>
      <c r="C7" s="241"/>
      <c r="D7" s="292">
        <v>13</v>
      </c>
      <c r="E7" s="244" t="s">
        <v>1070</v>
      </c>
      <c r="F7" s="245" t="s">
        <v>1071</v>
      </c>
      <c r="G7" s="245" t="s">
        <v>700</v>
      </c>
    </row>
    <row r="8" spans="2:7" ht="45">
      <c r="B8" s="239">
        <v>6</v>
      </c>
      <c r="C8" s="241"/>
      <c r="D8" s="292">
        <v>13</v>
      </c>
      <c r="E8" s="293" t="s">
        <v>681</v>
      </c>
      <c r="F8" s="245" t="s">
        <v>1072</v>
      </c>
      <c r="G8" s="245" t="s">
        <v>701</v>
      </c>
    </row>
    <row r="9" spans="2:7" ht="135">
      <c r="B9" s="239">
        <v>7</v>
      </c>
      <c r="C9" s="241"/>
      <c r="D9" s="292">
        <v>10</v>
      </c>
      <c r="E9" s="244" t="s">
        <v>1073</v>
      </c>
      <c r="F9" s="245" t="s">
        <v>1074</v>
      </c>
      <c r="G9" s="245" t="s">
        <v>702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opLeftCell="A7" zoomScale="70" zoomScaleNormal="70" workbookViewId="0">
      <selection activeCell="A13" sqref="A13:A14"/>
    </sheetView>
  </sheetViews>
  <sheetFormatPr defaultRowHeight="15"/>
  <cols>
    <col min="1" max="1" width="4.5703125" customWidth="1"/>
    <col min="2" max="2" width="8.28515625" customWidth="1"/>
    <col min="3" max="3" width="10" bestFit="1" customWidth="1"/>
    <col min="4" max="4" width="8.85546875" bestFit="1" customWidth="1"/>
    <col min="5" max="5" width="23.5703125" customWidth="1"/>
    <col min="6" max="6" width="54.42578125" customWidth="1"/>
    <col min="7" max="7" width="25.28515625" customWidth="1"/>
    <col min="8" max="8" width="32.5703125" customWidth="1"/>
    <col min="9" max="9" width="24.7109375" customWidth="1"/>
    <col min="10" max="10" width="22.140625" customWidth="1"/>
    <col min="11" max="11" width="17.140625" customWidth="1"/>
    <col min="12" max="12" width="59.7109375" customWidth="1"/>
  </cols>
  <sheetData>
    <row r="1" spans="1:12" ht="15.75">
      <c r="B1" s="1"/>
    </row>
    <row r="2" spans="1:12" ht="23.25">
      <c r="A2" s="485" t="s">
        <v>13</v>
      </c>
      <c r="B2" s="485"/>
      <c r="C2" s="485"/>
      <c r="D2" s="485"/>
      <c r="E2" s="485"/>
      <c r="F2" s="485"/>
      <c r="G2" s="485"/>
      <c r="H2" s="485"/>
      <c r="I2" s="485"/>
      <c r="J2" s="485"/>
      <c r="K2" s="485"/>
    </row>
    <row r="4" spans="1:12" ht="30">
      <c r="A4" s="2" t="s">
        <v>0</v>
      </c>
      <c r="B4" s="2" t="s">
        <v>14</v>
      </c>
      <c r="C4" s="2" t="s">
        <v>1</v>
      </c>
      <c r="D4" s="2" t="s">
        <v>2</v>
      </c>
      <c r="E4" s="2" t="s">
        <v>4</v>
      </c>
      <c r="F4" s="2" t="s">
        <v>5</v>
      </c>
      <c r="G4" s="2" t="s">
        <v>15</v>
      </c>
      <c r="H4" s="2" t="s">
        <v>6</v>
      </c>
      <c r="I4" s="2" t="s">
        <v>7</v>
      </c>
      <c r="J4" s="2" t="s">
        <v>16</v>
      </c>
      <c r="K4" s="2" t="s">
        <v>3</v>
      </c>
      <c r="L4" s="80" t="s">
        <v>1102</v>
      </c>
    </row>
    <row r="5" spans="1:12" ht="135">
      <c r="A5" s="3">
        <v>1</v>
      </c>
      <c r="B5" s="4">
        <v>13</v>
      </c>
      <c r="C5" s="4">
        <v>5</v>
      </c>
      <c r="D5" s="4" t="s">
        <v>8</v>
      </c>
      <c r="E5" s="3" t="s">
        <v>17</v>
      </c>
      <c r="F5" s="3" t="s">
        <v>18</v>
      </c>
      <c r="G5" s="3" t="s">
        <v>19</v>
      </c>
      <c r="H5" s="3" t="s">
        <v>20</v>
      </c>
      <c r="I5" s="3" t="s">
        <v>21</v>
      </c>
      <c r="J5" s="5">
        <v>4320</v>
      </c>
      <c r="K5" s="3" t="s">
        <v>22</v>
      </c>
      <c r="L5" s="339" t="s">
        <v>1230</v>
      </c>
    </row>
    <row r="6" spans="1:12" ht="90">
      <c r="A6" s="3">
        <v>2</v>
      </c>
      <c r="B6" s="4">
        <v>10</v>
      </c>
      <c r="C6" s="4">
        <v>1</v>
      </c>
      <c r="D6" s="4" t="s">
        <v>9</v>
      </c>
      <c r="E6" s="3" t="s">
        <v>23</v>
      </c>
      <c r="F6" s="6" t="s">
        <v>24</v>
      </c>
      <c r="G6" s="3" t="s">
        <v>25</v>
      </c>
      <c r="H6" s="3" t="s">
        <v>26</v>
      </c>
      <c r="I6" s="3" t="s">
        <v>27</v>
      </c>
      <c r="J6" s="5">
        <v>3000</v>
      </c>
      <c r="K6" s="7" t="s">
        <v>28</v>
      </c>
      <c r="L6" s="339" t="s">
        <v>1231</v>
      </c>
    </row>
    <row r="7" spans="1:12" ht="120">
      <c r="A7" s="461">
        <v>3</v>
      </c>
      <c r="B7" s="4">
        <v>10</v>
      </c>
      <c r="C7" s="4">
        <v>4</v>
      </c>
      <c r="D7" s="4" t="s">
        <v>12</v>
      </c>
      <c r="E7" s="3" t="s">
        <v>29</v>
      </c>
      <c r="F7" s="5" t="s">
        <v>30</v>
      </c>
      <c r="G7" s="3" t="s">
        <v>31</v>
      </c>
      <c r="H7" s="3" t="s">
        <v>32</v>
      </c>
      <c r="I7" s="3" t="s">
        <v>33</v>
      </c>
      <c r="J7" s="5">
        <v>16691.05</v>
      </c>
      <c r="K7" s="7" t="s">
        <v>28</v>
      </c>
      <c r="L7" s="339" t="s">
        <v>1232</v>
      </c>
    </row>
    <row r="8" spans="1:12" ht="120">
      <c r="A8" s="465"/>
      <c r="B8" s="10">
        <v>10</v>
      </c>
      <c r="C8" s="10">
        <v>4</v>
      </c>
      <c r="D8" s="10" t="s">
        <v>12</v>
      </c>
      <c r="E8" s="10" t="s">
        <v>29</v>
      </c>
      <c r="F8" s="11" t="s">
        <v>30</v>
      </c>
      <c r="G8" s="10" t="s">
        <v>31</v>
      </c>
      <c r="H8" s="10" t="s">
        <v>32</v>
      </c>
      <c r="I8" s="10" t="s">
        <v>33</v>
      </c>
      <c r="J8" s="246">
        <v>16369.05</v>
      </c>
      <c r="K8" s="10" t="s">
        <v>28</v>
      </c>
      <c r="L8" s="340" t="s">
        <v>1325</v>
      </c>
    </row>
    <row r="9" spans="1:12">
      <c r="A9" s="466"/>
      <c r="B9" s="562" t="s">
        <v>46</v>
      </c>
      <c r="C9" s="563"/>
      <c r="D9" s="563"/>
      <c r="E9" s="563"/>
      <c r="F9" s="563"/>
      <c r="G9" s="563"/>
      <c r="H9" s="563"/>
      <c r="I9" s="563"/>
      <c r="J9" s="563"/>
      <c r="K9" s="563"/>
      <c r="L9" s="330"/>
    </row>
    <row r="10" spans="1:12" ht="90">
      <c r="A10" s="461">
        <v>4</v>
      </c>
      <c r="B10" s="4">
        <v>13</v>
      </c>
      <c r="C10" s="4">
        <v>5</v>
      </c>
      <c r="D10" s="4" t="s">
        <v>11</v>
      </c>
      <c r="E10" s="3" t="s">
        <v>34</v>
      </c>
      <c r="F10" s="3" t="s">
        <v>35</v>
      </c>
      <c r="G10" s="3" t="s">
        <v>10</v>
      </c>
      <c r="H10" s="3" t="s">
        <v>36</v>
      </c>
      <c r="I10" s="3" t="s">
        <v>37</v>
      </c>
      <c r="J10" s="5">
        <v>40000</v>
      </c>
      <c r="K10" s="7" t="s">
        <v>28</v>
      </c>
      <c r="L10" s="339" t="s">
        <v>1233</v>
      </c>
    </row>
    <row r="11" spans="1:12" ht="90">
      <c r="A11" s="465"/>
      <c r="B11" s="10">
        <v>13</v>
      </c>
      <c r="C11" s="10">
        <v>5</v>
      </c>
      <c r="D11" s="10" t="s">
        <v>11</v>
      </c>
      <c r="E11" s="10" t="s">
        <v>34</v>
      </c>
      <c r="F11" s="10" t="s">
        <v>35</v>
      </c>
      <c r="G11" s="10" t="s">
        <v>10</v>
      </c>
      <c r="H11" s="247" t="s">
        <v>38</v>
      </c>
      <c r="I11" s="10" t="s">
        <v>37</v>
      </c>
      <c r="J11" s="246">
        <v>34745.82</v>
      </c>
      <c r="K11" s="10" t="s">
        <v>28</v>
      </c>
      <c r="L11" s="340" t="s">
        <v>1233</v>
      </c>
    </row>
    <row r="12" spans="1:12" ht="93" customHeight="1">
      <c r="A12" s="466"/>
      <c r="B12" s="495" t="s">
        <v>1249</v>
      </c>
      <c r="C12" s="564"/>
      <c r="D12" s="564"/>
      <c r="E12" s="564"/>
      <c r="F12" s="564"/>
      <c r="G12" s="564"/>
      <c r="H12" s="564"/>
      <c r="I12" s="564"/>
      <c r="J12" s="564"/>
      <c r="K12" s="564"/>
      <c r="L12" s="330"/>
    </row>
    <row r="13" spans="1:12" ht="188.25" customHeight="1">
      <c r="A13" s="481">
        <v>5</v>
      </c>
      <c r="B13" s="12">
        <v>13</v>
      </c>
      <c r="C13" s="12">
        <v>5</v>
      </c>
      <c r="D13" s="12" t="s">
        <v>8</v>
      </c>
      <c r="E13" s="12" t="s">
        <v>39</v>
      </c>
      <c r="F13" s="12" t="s">
        <v>40</v>
      </c>
      <c r="G13" s="12" t="s">
        <v>41</v>
      </c>
      <c r="H13" s="12" t="s">
        <v>42</v>
      </c>
      <c r="I13" s="12" t="s">
        <v>43</v>
      </c>
      <c r="J13" s="13">
        <v>80000</v>
      </c>
      <c r="K13" s="12" t="s">
        <v>28</v>
      </c>
      <c r="L13" s="368"/>
    </row>
    <row r="14" spans="1:12" ht="55.5" customHeight="1">
      <c r="A14" s="483"/>
      <c r="B14" s="505" t="s">
        <v>1326</v>
      </c>
      <c r="C14" s="506"/>
      <c r="D14" s="506"/>
      <c r="E14" s="506"/>
      <c r="F14" s="506"/>
      <c r="G14" s="506"/>
      <c r="H14" s="506"/>
      <c r="I14" s="506"/>
      <c r="J14" s="506"/>
      <c r="K14" s="565"/>
      <c r="L14" s="332"/>
    </row>
    <row r="15" spans="1:12" ht="23.25" customHeight="1">
      <c r="A15" s="8"/>
      <c r="B15" s="14"/>
      <c r="C15" s="14"/>
      <c r="D15" s="14"/>
      <c r="E15" s="8"/>
      <c r="F15" s="8"/>
      <c r="G15" s="8"/>
      <c r="H15" s="534" t="s">
        <v>44</v>
      </c>
      <c r="I15" s="534"/>
      <c r="J15" s="9">
        <f xml:space="preserve"> J5+J6+J7+J10+J13</f>
        <v>144011.04999999999</v>
      </c>
      <c r="K15" s="16"/>
    </row>
    <row r="16" spans="1:12" ht="23.25">
      <c r="H16" s="534" t="s">
        <v>45</v>
      </c>
      <c r="I16" s="534"/>
      <c r="J16" s="9">
        <f>J5+J6+J8+J11</f>
        <v>58434.869999999995</v>
      </c>
      <c r="K16" s="15"/>
    </row>
    <row r="19" spans="10:10">
      <c r="J19" s="422"/>
    </row>
    <row r="20" spans="10:10">
      <c r="J20" s="422"/>
    </row>
  </sheetData>
  <mergeCells count="6">
    <mergeCell ref="A2:K2"/>
    <mergeCell ref="H15:I15"/>
    <mergeCell ref="H16:I16"/>
    <mergeCell ref="B9:K9"/>
    <mergeCell ref="B12:K12"/>
    <mergeCell ref="B14:K1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
  <sheetViews>
    <sheetView zoomScale="70" zoomScaleNormal="70" workbookViewId="0">
      <selection activeCell="G16" sqref="G16"/>
    </sheetView>
  </sheetViews>
  <sheetFormatPr defaultRowHeight="15"/>
  <cols>
    <col min="3" max="3" width="16" customWidth="1"/>
    <col min="4" max="4" width="11.28515625" customWidth="1"/>
    <col min="5" max="5" width="42.140625" customWidth="1"/>
    <col min="6" max="6" width="43.85546875" customWidth="1"/>
    <col min="7" max="7" width="78.5703125" customWidth="1"/>
    <col min="8" max="8" width="26.85546875" customWidth="1"/>
  </cols>
  <sheetData>
    <row r="1" spans="2:8" s="79" customFormat="1"/>
    <row r="2" spans="2:8" s="79" customFormat="1" ht="75">
      <c r="B2" s="237" t="s">
        <v>939</v>
      </c>
      <c r="C2" s="238" t="s">
        <v>940</v>
      </c>
      <c r="D2" s="238" t="s">
        <v>941</v>
      </c>
      <c r="E2" s="238" t="s">
        <v>942</v>
      </c>
      <c r="F2" s="237" t="s">
        <v>943</v>
      </c>
      <c r="G2" s="237" t="s">
        <v>944</v>
      </c>
    </row>
    <row r="3" spans="2:8" ht="60">
      <c r="B3" s="239">
        <v>1</v>
      </c>
      <c r="C3" s="241"/>
      <c r="D3" s="292">
        <v>10</v>
      </c>
      <c r="E3" s="244" t="s">
        <v>1075</v>
      </c>
      <c r="F3" s="245" t="s">
        <v>1076</v>
      </c>
      <c r="G3" s="245" t="s">
        <v>46</v>
      </c>
    </row>
    <row r="4" spans="2:8" ht="285">
      <c r="B4" s="239">
        <v>2</v>
      </c>
      <c r="C4" s="241"/>
      <c r="D4" s="292">
        <v>13</v>
      </c>
      <c r="E4" s="270" t="s">
        <v>1077</v>
      </c>
      <c r="F4" s="245" t="s">
        <v>1078</v>
      </c>
      <c r="G4" s="302" t="s">
        <v>1250</v>
      </c>
      <c r="H4" s="372"/>
    </row>
    <row r="5" spans="2:8" ht="120">
      <c r="B5" s="252">
        <v>3</v>
      </c>
      <c r="C5" s="241"/>
      <c r="D5" s="292">
        <v>13</v>
      </c>
      <c r="E5" s="294" t="s">
        <v>1079</v>
      </c>
      <c r="F5" s="245" t="s">
        <v>1080</v>
      </c>
      <c r="G5" s="302" t="s">
        <v>1251</v>
      </c>
      <c r="H5" s="415"/>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view="pageBreakPreview" zoomScale="110" zoomScaleNormal="100" zoomScaleSheetLayoutView="110" workbookViewId="0">
      <selection activeCell="D27" sqref="D26:D27"/>
    </sheetView>
  </sheetViews>
  <sheetFormatPr defaultRowHeight="15"/>
  <cols>
    <col min="1" max="1" width="25.28515625" customWidth="1"/>
    <col min="2" max="2" width="21.5703125" customWidth="1"/>
    <col min="3" max="3" width="18.7109375" customWidth="1"/>
    <col min="4" max="4" width="25.85546875" customWidth="1"/>
  </cols>
  <sheetData>
    <row r="1" spans="1:4" ht="30.75" thickBot="1">
      <c r="A1" s="437" t="s">
        <v>1282</v>
      </c>
      <c r="B1" s="438" t="s">
        <v>1283</v>
      </c>
      <c r="C1" s="438" t="s">
        <v>1284</v>
      </c>
      <c r="D1" s="439" t="s">
        <v>1312</v>
      </c>
    </row>
    <row r="2" spans="1:4">
      <c r="A2" s="440" t="s">
        <v>1285</v>
      </c>
      <c r="B2" s="436">
        <f>dolnośląskie!J19</f>
        <v>211000</v>
      </c>
      <c r="C2" s="436">
        <f>dolnośląskie!J20</f>
        <v>199548</v>
      </c>
      <c r="D2" s="441">
        <f>C2-B2</f>
        <v>-11452</v>
      </c>
    </row>
    <row r="3" spans="1:4">
      <c r="A3" s="442" t="s">
        <v>1286</v>
      </c>
      <c r="B3" s="389">
        <f>'kujawsko-pomorskie'!J47</f>
        <v>434335.13</v>
      </c>
      <c r="C3" s="389">
        <f>'kujawsko-pomorskie'!J48</f>
        <v>434335.13</v>
      </c>
      <c r="D3" s="443">
        <f t="shared" ref="D3:D17" si="0">C3-B3</f>
        <v>0</v>
      </c>
    </row>
    <row r="4" spans="1:4">
      <c r="A4" s="442" t="s">
        <v>1287</v>
      </c>
      <c r="B4" s="389">
        <f>lubelskie!I45</f>
        <v>639000</v>
      </c>
      <c r="C4" s="389">
        <f>lubelskie!I46</f>
        <v>532718.11</v>
      </c>
      <c r="D4" s="443">
        <f t="shared" si="0"/>
        <v>-106281.89000000001</v>
      </c>
    </row>
    <row r="5" spans="1:4">
      <c r="A5" s="442" t="s">
        <v>1288</v>
      </c>
      <c r="B5" s="389">
        <f>lubuskie!J35</f>
        <v>306500</v>
      </c>
      <c r="C5" s="389">
        <f>lubuskie!J36</f>
        <v>313000</v>
      </c>
      <c r="D5" s="484">
        <f t="shared" si="0"/>
        <v>6500</v>
      </c>
    </row>
    <row r="6" spans="1:4">
      <c r="A6" s="442" t="s">
        <v>1289</v>
      </c>
      <c r="B6" s="389">
        <v>0</v>
      </c>
      <c r="C6" s="389">
        <v>0</v>
      </c>
      <c r="D6" s="443">
        <f t="shared" si="0"/>
        <v>0</v>
      </c>
    </row>
    <row r="7" spans="1:4">
      <c r="A7" s="442" t="s">
        <v>1290</v>
      </c>
      <c r="B7" s="389">
        <f>małopolskie!J22</f>
        <v>850500</v>
      </c>
      <c r="C7" s="389">
        <f>małopolskie!J23</f>
        <v>850410</v>
      </c>
      <c r="D7" s="443">
        <f t="shared" si="0"/>
        <v>-90</v>
      </c>
    </row>
    <row r="8" spans="1:4">
      <c r="A8" s="442" t="s">
        <v>1291</v>
      </c>
      <c r="B8" s="389">
        <f>mazowieckie!J52</f>
        <v>584559.99999999988</v>
      </c>
      <c r="C8" s="389">
        <f>mazowieckie!J53</f>
        <v>544272.54999999993</v>
      </c>
      <c r="D8" s="443">
        <f>C8-B8</f>
        <v>-40287.449999999953</v>
      </c>
    </row>
    <row r="9" spans="1:4">
      <c r="A9" s="442" t="s">
        <v>1292</v>
      </c>
      <c r="B9" s="389">
        <f>opolskie!J23</f>
        <v>117612</v>
      </c>
      <c r="C9" s="389">
        <f>opolskie!J24</f>
        <v>103756</v>
      </c>
      <c r="D9" s="443">
        <f t="shared" si="0"/>
        <v>-13856</v>
      </c>
    </row>
    <row r="10" spans="1:4">
      <c r="A10" s="442" t="s">
        <v>1293</v>
      </c>
      <c r="B10" s="389">
        <f>podkarpackie!J59</f>
        <v>470000</v>
      </c>
      <c r="C10" s="389">
        <f>podkarpackie!J60</f>
        <v>405044.02</v>
      </c>
      <c r="D10" s="443">
        <f t="shared" si="0"/>
        <v>-64955.979999999981</v>
      </c>
    </row>
    <row r="11" spans="1:4">
      <c r="A11" s="442" t="s">
        <v>1294</v>
      </c>
      <c r="B11" s="389">
        <f>podlaskie!J17</f>
        <v>144219.4</v>
      </c>
      <c r="C11" s="389">
        <v>144219.4</v>
      </c>
      <c r="D11" s="443">
        <f t="shared" si="0"/>
        <v>0</v>
      </c>
    </row>
    <row r="12" spans="1:4">
      <c r="A12" s="442" t="s">
        <v>1295</v>
      </c>
      <c r="B12" s="389">
        <f>pomorskie!J27</f>
        <v>79695.45</v>
      </c>
      <c r="C12" s="389">
        <f>pomorskie!J28</f>
        <v>79695.45</v>
      </c>
      <c r="D12" s="443">
        <f t="shared" si="0"/>
        <v>0</v>
      </c>
    </row>
    <row r="13" spans="1:4">
      <c r="A13" s="442" t="s">
        <v>1296</v>
      </c>
      <c r="B13" s="389">
        <f>śląskie!J16</f>
        <v>398023.5</v>
      </c>
      <c r="C13" s="389">
        <f>śląskie!J17</f>
        <v>379432.5</v>
      </c>
      <c r="D13" s="443">
        <f t="shared" si="0"/>
        <v>-18591</v>
      </c>
    </row>
    <row r="14" spans="1:4">
      <c r="A14" s="442" t="s">
        <v>1297</v>
      </c>
      <c r="B14" s="389">
        <f>świętokrzyskie!J13</f>
        <v>284100.70999999996</v>
      </c>
      <c r="C14" s="389">
        <v>284100.70999999996</v>
      </c>
      <c r="D14" s="443">
        <f t="shared" si="0"/>
        <v>0</v>
      </c>
    </row>
    <row r="15" spans="1:4">
      <c r="A15" s="442" t="s">
        <v>1298</v>
      </c>
      <c r="B15" s="389">
        <f>'warmińsko-mazurskie'!J20</f>
        <v>393039.33</v>
      </c>
      <c r="C15" s="389">
        <f>'warmińsko-mazurskie'!J21</f>
        <v>323380.55</v>
      </c>
      <c r="D15" s="443">
        <f t="shared" si="0"/>
        <v>-69658.780000000028</v>
      </c>
    </row>
    <row r="16" spans="1:4">
      <c r="A16" s="442" t="s">
        <v>1299</v>
      </c>
      <c r="B16" s="389">
        <f>wielkopolskie!J35</f>
        <v>420915.86</v>
      </c>
      <c r="C16" s="389">
        <f>wielkopolskie!J36</f>
        <v>291051.62</v>
      </c>
      <c r="D16" s="443">
        <f t="shared" si="0"/>
        <v>-129864.23999999999</v>
      </c>
    </row>
    <row r="17" spans="1:4" ht="15.75" thickBot="1">
      <c r="A17" s="444" t="s">
        <v>1300</v>
      </c>
      <c r="B17" s="435">
        <f>zachodniopomorskie!J15</f>
        <v>144011.04999999999</v>
      </c>
      <c r="C17" s="435">
        <f>zachodniopomorskie!J16</f>
        <v>58434.869999999995</v>
      </c>
      <c r="D17" s="445">
        <f t="shared" si="0"/>
        <v>-85576.18</v>
      </c>
    </row>
    <row r="18" spans="1:4" ht="15.75" thickBot="1">
      <c r="A18" s="446" t="s">
        <v>1327</v>
      </c>
      <c r="B18" s="447">
        <f>SUM(B2:B17)</f>
        <v>5477512.4300000006</v>
      </c>
      <c r="C18" s="447">
        <f t="shared" ref="C18:D18" si="1">SUM(C2:C17)</f>
        <v>4943398.91</v>
      </c>
      <c r="D18" s="448">
        <f t="shared" si="1"/>
        <v>-534113.52</v>
      </c>
    </row>
  </sheetData>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
  <sheetViews>
    <sheetView workbookViewId="0">
      <selection activeCell="C9" sqref="C9"/>
    </sheetView>
  </sheetViews>
  <sheetFormatPr defaultRowHeight="15"/>
  <cols>
    <col min="3" max="3" width="48.42578125" customWidth="1"/>
    <col min="4" max="4" width="11.28515625" customWidth="1"/>
    <col min="5" max="5" width="42.140625" customWidth="1"/>
    <col min="6" max="6" width="43.85546875" customWidth="1"/>
    <col min="7" max="7" width="78.5703125" customWidth="1"/>
  </cols>
  <sheetData>
    <row r="1" spans="2:7" s="79" customFormat="1"/>
    <row r="2" spans="2:7" s="79" customFormat="1" ht="75">
      <c r="B2" s="237" t="s">
        <v>939</v>
      </c>
      <c r="C2" s="238" t="s">
        <v>940</v>
      </c>
      <c r="D2" s="238" t="s">
        <v>941</v>
      </c>
      <c r="E2" s="238" t="s">
        <v>942</v>
      </c>
      <c r="F2" s="237" t="s">
        <v>943</v>
      </c>
      <c r="G2" s="237" t="s">
        <v>944</v>
      </c>
    </row>
    <row r="3" spans="2:7" ht="135">
      <c r="B3" s="308">
        <v>1</v>
      </c>
      <c r="C3" s="309"/>
      <c r="D3" s="240" t="s">
        <v>951</v>
      </c>
      <c r="E3" s="244" t="s">
        <v>952</v>
      </c>
      <c r="F3" s="302" t="s">
        <v>953</v>
      </c>
      <c r="G3" s="245" t="s">
        <v>536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opLeftCell="A34" zoomScale="60" zoomScaleNormal="60" workbookViewId="0">
      <selection activeCell="A40" sqref="A40:A41"/>
    </sheetView>
  </sheetViews>
  <sheetFormatPr defaultRowHeight="15"/>
  <cols>
    <col min="1" max="1" width="7.5703125" style="79" customWidth="1"/>
    <col min="2" max="2" width="15.28515625" style="79" bestFit="1" customWidth="1"/>
    <col min="3" max="3" width="9.85546875" style="79" bestFit="1" customWidth="1"/>
    <col min="4" max="4" width="9.140625" style="79"/>
    <col min="5" max="5" width="23.140625" style="79" customWidth="1"/>
    <col min="6" max="6" width="83.85546875" style="79" customWidth="1"/>
    <col min="7" max="7" width="26.140625" style="79" customWidth="1"/>
    <col min="8" max="8" width="35.5703125" style="79" customWidth="1"/>
    <col min="9" max="9" width="31.42578125" style="79" customWidth="1"/>
    <col min="10" max="10" width="22.85546875" style="79" bestFit="1" customWidth="1"/>
    <col min="11" max="11" width="18.140625" style="79" customWidth="1"/>
    <col min="12" max="12" width="59.7109375" style="79" customWidth="1"/>
    <col min="13" max="16384" width="9.140625" style="79"/>
  </cols>
  <sheetData>
    <row r="1" spans="1:12" ht="18.75">
      <c r="D1" s="219"/>
      <c r="E1" s="219"/>
      <c r="F1" s="219"/>
    </row>
    <row r="2" spans="1:12" ht="23.25">
      <c r="A2" s="485" t="s">
        <v>872</v>
      </c>
      <c r="B2" s="485"/>
      <c r="C2" s="485"/>
      <c r="D2" s="485"/>
      <c r="E2" s="485"/>
      <c r="F2" s="485"/>
      <c r="G2" s="485"/>
      <c r="H2" s="485"/>
      <c r="I2" s="485"/>
      <c r="J2" s="485"/>
      <c r="K2" s="485"/>
    </row>
    <row r="3" spans="1:12">
      <c r="F3" s="220"/>
    </row>
    <row r="4" spans="1:12" ht="33" customHeight="1">
      <c r="A4" s="80" t="s">
        <v>0</v>
      </c>
      <c r="B4" s="80" t="s">
        <v>48</v>
      </c>
      <c r="C4" s="80" t="s">
        <v>1</v>
      </c>
      <c r="D4" s="80" t="s">
        <v>873</v>
      </c>
      <c r="E4" s="80" t="s">
        <v>4</v>
      </c>
      <c r="F4" s="80" t="s">
        <v>5</v>
      </c>
      <c r="G4" s="80" t="s">
        <v>15</v>
      </c>
      <c r="H4" s="80" t="s">
        <v>6</v>
      </c>
      <c r="I4" s="80" t="s">
        <v>874</v>
      </c>
      <c r="J4" s="80" t="s">
        <v>16</v>
      </c>
      <c r="K4" s="80" t="s">
        <v>3</v>
      </c>
      <c r="L4" s="80" t="s">
        <v>1102</v>
      </c>
    </row>
    <row r="5" spans="1:12" ht="180">
      <c r="A5" s="21">
        <v>1</v>
      </c>
      <c r="B5" s="4">
        <v>13</v>
      </c>
      <c r="C5" s="4">
        <v>5</v>
      </c>
      <c r="D5" s="4" t="s">
        <v>8</v>
      </c>
      <c r="E5" s="82" t="s">
        <v>875</v>
      </c>
      <c r="F5" s="213" t="s">
        <v>876</v>
      </c>
      <c r="G5" s="82" t="s">
        <v>877</v>
      </c>
      <c r="H5" s="213" t="s">
        <v>878</v>
      </c>
      <c r="I5" s="82" t="s">
        <v>879</v>
      </c>
      <c r="J5" s="221">
        <v>38310</v>
      </c>
      <c r="K5" s="222" t="s">
        <v>880</v>
      </c>
      <c r="L5" s="338" t="s">
        <v>1123</v>
      </c>
    </row>
    <row r="6" spans="1:12" ht="156.75" customHeight="1">
      <c r="A6" s="458"/>
      <c r="B6" s="223">
        <v>13</v>
      </c>
      <c r="C6" s="223">
        <v>5</v>
      </c>
      <c r="D6" s="223" t="s">
        <v>8</v>
      </c>
      <c r="E6" s="223" t="s">
        <v>875</v>
      </c>
      <c r="F6" s="224" t="s">
        <v>876</v>
      </c>
      <c r="G6" s="223" t="s">
        <v>877</v>
      </c>
      <c r="H6" s="224" t="s">
        <v>878</v>
      </c>
      <c r="I6" s="223" t="s">
        <v>879</v>
      </c>
      <c r="J6" s="250">
        <v>38250</v>
      </c>
      <c r="K6" s="225" t="s">
        <v>880</v>
      </c>
      <c r="L6" s="326" t="s">
        <v>1123</v>
      </c>
    </row>
    <row r="7" spans="1:12" ht="21" customHeight="1">
      <c r="A7" s="459"/>
      <c r="B7" s="507" t="s">
        <v>881</v>
      </c>
      <c r="C7" s="507"/>
      <c r="D7" s="507"/>
      <c r="E7" s="507"/>
      <c r="F7" s="507"/>
      <c r="G7" s="507"/>
      <c r="H7" s="507"/>
      <c r="I7" s="507"/>
      <c r="J7" s="507"/>
      <c r="K7" s="495"/>
      <c r="L7" s="330"/>
    </row>
    <row r="8" spans="1:12" ht="185.25" customHeight="1">
      <c r="A8" s="21">
        <v>2</v>
      </c>
      <c r="B8" s="4">
        <v>13</v>
      </c>
      <c r="C8" s="4">
        <v>1</v>
      </c>
      <c r="D8" s="4" t="s">
        <v>8</v>
      </c>
      <c r="E8" s="82" t="s">
        <v>882</v>
      </c>
      <c r="F8" s="213" t="s">
        <v>883</v>
      </c>
      <c r="G8" s="82" t="s">
        <v>884</v>
      </c>
      <c r="H8" s="213" t="s">
        <v>885</v>
      </c>
      <c r="I8" s="82" t="s">
        <v>886</v>
      </c>
      <c r="J8" s="221">
        <v>19273</v>
      </c>
      <c r="K8" s="222" t="s">
        <v>880</v>
      </c>
      <c r="L8" s="339" t="s">
        <v>1124</v>
      </c>
    </row>
    <row r="9" spans="1:12" ht="216" customHeight="1">
      <c r="A9" s="458"/>
      <c r="B9" s="49">
        <v>13</v>
      </c>
      <c r="C9" s="49">
        <v>1</v>
      </c>
      <c r="D9" s="49" t="s">
        <v>8</v>
      </c>
      <c r="E9" s="49" t="s">
        <v>882</v>
      </c>
      <c r="F9" s="226" t="s">
        <v>883</v>
      </c>
      <c r="G9" s="49" t="s">
        <v>884</v>
      </c>
      <c r="H9" s="226" t="s">
        <v>885</v>
      </c>
      <c r="I9" s="49" t="s">
        <v>886</v>
      </c>
      <c r="J9" s="250">
        <v>13112.5</v>
      </c>
      <c r="K9" s="227" t="s">
        <v>880</v>
      </c>
      <c r="L9" s="327" t="s">
        <v>1124</v>
      </c>
    </row>
    <row r="10" spans="1:12" ht="25.5" customHeight="1">
      <c r="A10" s="459"/>
      <c r="B10" s="495" t="s">
        <v>881</v>
      </c>
      <c r="C10" s="496"/>
      <c r="D10" s="496"/>
      <c r="E10" s="496"/>
      <c r="F10" s="496"/>
      <c r="G10" s="496"/>
      <c r="H10" s="496"/>
      <c r="I10" s="496"/>
      <c r="J10" s="496"/>
      <c r="K10" s="496"/>
      <c r="L10" s="330"/>
    </row>
    <row r="11" spans="1:12" ht="249" customHeight="1">
      <c r="A11" s="21">
        <v>3</v>
      </c>
      <c r="B11" s="4">
        <v>13</v>
      </c>
      <c r="C11" s="4" t="s">
        <v>887</v>
      </c>
      <c r="D11" s="4" t="s">
        <v>8</v>
      </c>
      <c r="E11" s="82" t="s">
        <v>888</v>
      </c>
      <c r="F11" s="213" t="s">
        <v>889</v>
      </c>
      <c r="G11" s="82" t="s">
        <v>884</v>
      </c>
      <c r="H11" s="82" t="s">
        <v>890</v>
      </c>
      <c r="I11" s="82" t="s">
        <v>891</v>
      </c>
      <c r="J11" s="221">
        <v>14976.02</v>
      </c>
      <c r="K11" s="222" t="s">
        <v>880</v>
      </c>
      <c r="L11" s="339" t="s">
        <v>1125</v>
      </c>
    </row>
    <row r="12" spans="1:12" ht="150">
      <c r="A12" s="459"/>
      <c r="B12" s="223">
        <v>13</v>
      </c>
      <c r="C12" s="223" t="s">
        <v>887</v>
      </c>
      <c r="D12" s="223" t="s">
        <v>8</v>
      </c>
      <c r="E12" s="223" t="s">
        <v>888</v>
      </c>
      <c r="F12" s="224" t="s">
        <v>889</v>
      </c>
      <c r="G12" s="223" t="s">
        <v>884</v>
      </c>
      <c r="H12" s="223" t="s">
        <v>890</v>
      </c>
      <c r="I12" s="223" t="s">
        <v>891</v>
      </c>
      <c r="J12" s="250">
        <v>14760</v>
      </c>
      <c r="K12" s="225" t="s">
        <v>880</v>
      </c>
      <c r="L12" s="327" t="s">
        <v>1125</v>
      </c>
    </row>
    <row r="13" spans="1:12">
      <c r="A13" s="82"/>
      <c r="B13" s="507" t="s">
        <v>881</v>
      </c>
      <c r="C13" s="507"/>
      <c r="D13" s="507"/>
      <c r="E13" s="507"/>
      <c r="F13" s="507"/>
      <c r="G13" s="507"/>
      <c r="H13" s="507"/>
      <c r="I13" s="507"/>
      <c r="J13" s="507"/>
      <c r="K13" s="507"/>
      <c r="L13" s="330"/>
    </row>
    <row r="14" spans="1:12" ht="201" customHeight="1">
      <c r="A14" s="21">
        <v>4</v>
      </c>
      <c r="B14" s="4">
        <v>10.130000000000001</v>
      </c>
      <c r="C14" s="4">
        <v>4</v>
      </c>
      <c r="D14" s="4" t="s">
        <v>892</v>
      </c>
      <c r="E14" s="82" t="s">
        <v>893</v>
      </c>
      <c r="F14" s="213" t="s">
        <v>894</v>
      </c>
      <c r="G14" s="82" t="s">
        <v>895</v>
      </c>
      <c r="H14" s="82" t="s">
        <v>896</v>
      </c>
      <c r="I14" s="82" t="s">
        <v>891</v>
      </c>
      <c r="J14" s="87">
        <v>64121.64</v>
      </c>
      <c r="K14" s="222" t="s">
        <v>880</v>
      </c>
      <c r="L14" s="339" t="s">
        <v>1126</v>
      </c>
    </row>
    <row r="15" spans="1:12" ht="207.75" customHeight="1">
      <c r="A15" s="458"/>
      <c r="B15" s="392">
        <v>13</v>
      </c>
      <c r="C15" s="49">
        <v>4</v>
      </c>
      <c r="D15" s="49" t="s">
        <v>892</v>
      </c>
      <c r="E15" s="49" t="s">
        <v>893</v>
      </c>
      <c r="F15" s="226" t="s">
        <v>894</v>
      </c>
      <c r="G15" s="49" t="s">
        <v>895</v>
      </c>
      <c r="H15" s="49" t="s">
        <v>896</v>
      </c>
      <c r="I15" s="49" t="s">
        <v>891</v>
      </c>
      <c r="J15" s="250">
        <v>46083.5</v>
      </c>
      <c r="K15" s="227" t="s">
        <v>880</v>
      </c>
      <c r="L15" s="327" t="s">
        <v>1126</v>
      </c>
    </row>
    <row r="16" spans="1:12" ht="30" customHeight="1">
      <c r="A16" s="459"/>
      <c r="B16" s="495" t="s">
        <v>1301</v>
      </c>
      <c r="C16" s="496"/>
      <c r="D16" s="496"/>
      <c r="E16" s="496"/>
      <c r="F16" s="496"/>
      <c r="G16" s="496"/>
      <c r="H16" s="496"/>
      <c r="I16" s="496"/>
      <c r="J16" s="496"/>
      <c r="K16" s="496"/>
      <c r="L16" s="330"/>
    </row>
    <row r="17" spans="1:12" ht="216" customHeight="1">
      <c r="A17" s="162">
        <v>5</v>
      </c>
      <c r="B17" s="4">
        <v>13</v>
      </c>
      <c r="C17" s="4">
        <v>3.5</v>
      </c>
      <c r="D17" s="4" t="s">
        <v>12</v>
      </c>
      <c r="E17" s="4" t="s">
        <v>898</v>
      </c>
      <c r="F17" s="4" t="s">
        <v>899</v>
      </c>
      <c r="G17" s="4" t="s">
        <v>884</v>
      </c>
      <c r="H17" s="4" t="s">
        <v>900</v>
      </c>
      <c r="I17" s="4" t="s">
        <v>664</v>
      </c>
      <c r="J17" s="228">
        <v>11919</v>
      </c>
      <c r="K17" s="229" t="s">
        <v>880</v>
      </c>
      <c r="L17" s="331"/>
    </row>
    <row r="18" spans="1:12" ht="22.5" customHeight="1">
      <c r="A18" s="460"/>
      <c r="B18" s="505" t="s">
        <v>1302</v>
      </c>
      <c r="C18" s="506"/>
      <c r="D18" s="506"/>
      <c r="E18" s="506"/>
      <c r="F18" s="506"/>
      <c r="G18" s="506"/>
      <c r="H18" s="506"/>
      <c r="I18" s="506"/>
      <c r="J18" s="506"/>
      <c r="K18" s="506"/>
      <c r="L18" s="332"/>
    </row>
    <row r="19" spans="1:12" ht="210" customHeight="1">
      <c r="A19" s="21">
        <v>6</v>
      </c>
      <c r="B19" s="4">
        <v>13</v>
      </c>
      <c r="C19" s="4">
        <v>4.5</v>
      </c>
      <c r="D19" s="4" t="s">
        <v>9</v>
      </c>
      <c r="E19" s="82" t="s">
        <v>902</v>
      </c>
      <c r="F19" s="213" t="s">
        <v>903</v>
      </c>
      <c r="G19" s="86" t="s">
        <v>904</v>
      </c>
      <c r="H19" s="82" t="s">
        <v>905</v>
      </c>
      <c r="I19" s="82" t="s">
        <v>906</v>
      </c>
      <c r="J19" s="87">
        <v>145307.5</v>
      </c>
      <c r="K19" s="222" t="s">
        <v>880</v>
      </c>
      <c r="L19" s="339" t="s">
        <v>1127</v>
      </c>
    </row>
    <row r="20" spans="1:12" ht="210" customHeight="1">
      <c r="A20" s="458"/>
      <c r="B20" s="223">
        <v>13</v>
      </c>
      <c r="C20" s="223">
        <v>4.5</v>
      </c>
      <c r="D20" s="223" t="s">
        <v>9</v>
      </c>
      <c r="E20" s="223" t="s">
        <v>902</v>
      </c>
      <c r="F20" s="224" t="s">
        <v>903</v>
      </c>
      <c r="G20" s="223" t="s">
        <v>904</v>
      </c>
      <c r="H20" s="223" t="s">
        <v>905</v>
      </c>
      <c r="I20" s="223" t="s">
        <v>906</v>
      </c>
      <c r="J20" s="250">
        <v>107059.5</v>
      </c>
      <c r="K20" s="225" t="s">
        <v>880</v>
      </c>
      <c r="L20" s="327" t="s">
        <v>1127</v>
      </c>
    </row>
    <row r="21" spans="1:12" ht="24.75" customHeight="1">
      <c r="A21" s="459"/>
      <c r="B21" s="508" t="s">
        <v>881</v>
      </c>
      <c r="C21" s="508"/>
      <c r="D21" s="508"/>
      <c r="E21" s="508"/>
      <c r="F21" s="508"/>
      <c r="G21" s="508"/>
      <c r="H21" s="508"/>
      <c r="I21" s="508"/>
      <c r="J21" s="508"/>
      <c r="K21" s="509"/>
      <c r="L21" s="330"/>
    </row>
    <row r="22" spans="1:12" ht="60">
      <c r="A22" s="21">
        <v>7</v>
      </c>
      <c r="B22" s="4">
        <v>13</v>
      </c>
      <c r="C22" s="4">
        <v>4.5</v>
      </c>
      <c r="D22" s="4" t="s">
        <v>11</v>
      </c>
      <c r="E22" s="82" t="s">
        <v>907</v>
      </c>
      <c r="F22" s="213" t="s">
        <v>908</v>
      </c>
      <c r="G22" s="213" t="s">
        <v>909</v>
      </c>
      <c r="H22" s="82" t="s">
        <v>910</v>
      </c>
      <c r="I22" s="82" t="s">
        <v>911</v>
      </c>
      <c r="J22" s="87">
        <v>20575.5</v>
      </c>
      <c r="K22" s="222" t="s">
        <v>28</v>
      </c>
      <c r="L22" s="339" t="s">
        <v>1128</v>
      </c>
    </row>
    <row r="23" spans="1:12" ht="60">
      <c r="A23" s="458"/>
      <c r="B23" s="49">
        <v>13</v>
      </c>
      <c r="C23" s="49">
        <v>4.5</v>
      </c>
      <c r="D23" s="49" t="s">
        <v>11</v>
      </c>
      <c r="E23" s="49" t="s">
        <v>907</v>
      </c>
      <c r="F23" s="226" t="s">
        <v>908</v>
      </c>
      <c r="G23" s="226" t="s">
        <v>909</v>
      </c>
      <c r="H23" s="49" t="s">
        <v>910</v>
      </c>
      <c r="I23" s="49" t="s">
        <v>911</v>
      </c>
      <c r="J23" s="250">
        <v>8610</v>
      </c>
      <c r="K23" s="227" t="s">
        <v>28</v>
      </c>
      <c r="L23" s="327" t="s">
        <v>1128</v>
      </c>
    </row>
    <row r="24" spans="1:12" ht="23.25" customHeight="1">
      <c r="A24" s="459"/>
      <c r="B24" s="508" t="s">
        <v>881</v>
      </c>
      <c r="C24" s="508"/>
      <c r="D24" s="508"/>
      <c r="E24" s="508"/>
      <c r="F24" s="508"/>
      <c r="G24" s="508"/>
      <c r="H24" s="508"/>
      <c r="I24" s="508"/>
      <c r="J24" s="508"/>
      <c r="K24" s="509"/>
      <c r="L24" s="330"/>
    </row>
    <row r="25" spans="1:12" ht="167.25" customHeight="1">
      <c r="A25" s="21">
        <v>8</v>
      </c>
      <c r="B25" s="4">
        <v>13</v>
      </c>
      <c r="C25" s="4">
        <v>4.5</v>
      </c>
      <c r="D25" s="4" t="s">
        <v>11</v>
      </c>
      <c r="E25" s="82" t="s">
        <v>912</v>
      </c>
      <c r="F25" s="213" t="s">
        <v>913</v>
      </c>
      <c r="G25" s="213" t="s">
        <v>914</v>
      </c>
      <c r="H25" s="82" t="s">
        <v>915</v>
      </c>
      <c r="I25" s="82" t="s">
        <v>916</v>
      </c>
      <c r="J25" s="87">
        <v>10000</v>
      </c>
      <c r="K25" s="222" t="s">
        <v>28</v>
      </c>
      <c r="L25" s="339" t="s">
        <v>1129</v>
      </c>
    </row>
    <row r="26" spans="1:12" ht="167.25" customHeight="1">
      <c r="A26" s="458">
        <v>8</v>
      </c>
      <c r="B26" s="223">
        <v>13</v>
      </c>
      <c r="C26" s="223">
        <v>4.5</v>
      </c>
      <c r="D26" s="223" t="s">
        <v>11</v>
      </c>
      <c r="E26" s="223" t="s">
        <v>912</v>
      </c>
      <c r="F26" s="224" t="s">
        <v>913</v>
      </c>
      <c r="G26" s="224" t="s">
        <v>914</v>
      </c>
      <c r="H26" s="223" t="s">
        <v>915</v>
      </c>
      <c r="I26" s="223" t="s">
        <v>916</v>
      </c>
      <c r="J26" s="250">
        <v>9900</v>
      </c>
      <c r="K26" s="225" t="s">
        <v>28</v>
      </c>
      <c r="L26" s="328" t="s">
        <v>1129</v>
      </c>
    </row>
    <row r="27" spans="1:12" ht="24.75" customHeight="1">
      <c r="A27" s="459"/>
      <c r="B27" s="495" t="s">
        <v>881</v>
      </c>
      <c r="C27" s="496"/>
      <c r="D27" s="496"/>
      <c r="E27" s="496"/>
      <c r="F27" s="496"/>
      <c r="G27" s="496"/>
      <c r="H27" s="496"/>
      <c r="I27" s="496"/>
      <c r="J27" s="496"/>
      <c r="K27" s="496"/>
      <c r="L27" s="330"/>
    </row>
    <row r="28" spans="1:12" ht="129" customHeight="1">
      <c r="A28" s="21">
        <v>9</v>
      </c>
      <c r="B28" s="4">
        <v>13</v>
      </c>
      <c r="C28" s="4">
        <v>4</v>
      </c>
      <c r="D28" s="4" t="s">
        <v>9</v>
      </c>
      <c r="E28" s="82" t="s">
        <v>917</v>
      </c>
      <c r="F28" s="213" t="s">
        <v>918</v>
      </c>
      <c r="G28" s="213" t="s">
        <v>919</v>
      </c>
      <c r="H28" s="82" t="s">
        <v>920</v>
      </c>
      <c r="I28" s="82" t="s">
        <v>921</v>
      </c>
      <c r="J28" s="221">
        <v>60000</v>
      </c>
      <c r="K28" s="222" t="s">
        <v>28</v>
      </c>
      <c r="L28" s="338" t="s">
        <v>1130</v>
      </c>
    </row>
    <row r="29" spans="1:12" ht="129" customHeight="1">
      <c r="A29" s="458"/>
      <c r="B29" s="223">
        <v>13</v>
      </c>
      <c r="C29" s="223">
        <v>4</v>
      </c>
      <c r="D29" s="223" t="s">
        <v>9</v>
      </c>
      <c r="E29" s="223" t="s">
        <v>917</v>
      </c>
      <c r="F29" s="224" t="s">
        <v>918</v>
      </c>
      <c r="G29" s="224" t="s">
        <v>919</v>
      </c>
      <c r="H29" s="223" t="s">
        <v>920</v>
      </c>
      <c r="I29" s="223" t="s">
        <v>921</v>
      </c>
      <c r="J29" s="250">
        <v>59850</v>
      </c>
      <c r="K29" s="225" t="s">
        <v>28</v>
      </c>
      <c r="L29" s="328" t="s">
        <v>1130</v>
      </c>
    </row>
    <row r="30" spans="1:12" ht="21.75" customHeight="1">
      <c r="A30" s="459"/>
      <c r="B30" s="495" t="s">
        <v>881</v>
      </c>
      <c r="C30" s="496"/>
      <c r="D30" s="496"/>
      <c r="E30" s="496"/>
      <c r="F30" s="496"/>
      <c r="G30" s="496"/>
      <c r="H30" s="496"/>
      <c r="I30" s="496"/>
      <c r="J30" s="496"/>
      <c r="K30" s="496"/>
      <c r="L30" s="330"/>
    </row>
    <row r="31" spans="1:12" ht="187.5" customHeight="1">
      <c r="A31" s="21">
        <v>10</v>
      </c>
      <c r="B31" s="4">
        <v>13</v>
      </c>
      <c r="C31" s="4">
        <v>4</v>
      </c>
      <c r="D31" s="4" t="s">
        <v>9</v>
      </c>
      <c r="E31" s="82" t="s">
        <v>922</v>
      </c>
      <c r="F31" s="213" t="s">
        <v>923</v>
      </c>
      <c r="G31" s="213" t="s">
        <v>924</v>
      </c>
      <c r="H31" s="82" t="s">
        <v>896</v>
      </c>
      <c r="I31" s="82" t="s">
        <v>925</v>
      </c>
      <c r="J31" s="221">
        <v>60000</v>
      </c>
      <c r="K31" s="222" t="s">
        <v>28</v>
      </c>
      <c r="L31" s="376" t="s">
        <v>1131</v>
      </c>
    </row>
    <row r="32" spans="1:12" ht="187.5" customHeight="1">
      <c r="A32" s="458"/>
      <c r="B32" s="49">
        <v>13</v>
      </c>
      <c r="C32" s="49">
        <v>4</v>
      </c>
      <c r="D32" s="49" t="s">
        <v>9</v>
      </c>
      <c r="E32" s="49" t="s">
        <v>922</v>
      </c>
      <c r="F32" s="226" t="s">
        <v>923</v>
      </c>
      <c r="G32" s="226" t="s">
        <v>924</v>
      </c>
      <c r="H32" s="49" t="s">
        <v>896</v>
      </c>
      <c r="I32" s="49" t="s">
        <v>925</v>
      </c>
      <c r="J32" s="250">
        <v>43700</v>
      </c>
      <c r="K32" s="227" t="s">
        <v>28</v>
      </c>
      <c r="L32" s="329" t="s">
        <v>1131</v>
      </c>
    </row>
    <row r="33" spans="1:12" ht="23.25" customHeight="1">
      <c r="A33" s="459"/>
      <c r="B33" s="495" t="s">
        <v>881</v>
      </c>
      <c r="C33" s="496"/>
      <c r="D33" s="496"/>
      <c r="E33" s="496"/>
      <c r="F33" s="496"/>
      <c r="G33" s="496"/>
      <c r="H33" s="496"/>
      <c r="I33" s="496"/>
      <c r="J33" s="496"/>
      <c r="K33" s="496"/>
      <c r="L33" s="330"/>
    </row>
    <row r="34" spans="1:12" ht="180" customHeight="1">
      <c r="A34" s="21">
        <v>11</v>
      </c>
      <c r="B34" s="4">
        <v>10</v>
      </c>
      <c r="C34" s="4">
        <v>4</v>
      </c>
      <c r="D34" s="4" t="s">
        <v>9</v>
      </c>
      <c r="E34" s="86" t="s">
        <v>926</v>
      </c>
      <c r="F34" s="82" t="s">
        <v>927</v>
      </c>
      <c r="G34" s="209" t="s">
        <v>928</v>
      </c>
      <c r="H34" s="82" t="s">
        <v>929</v>
      </c>
      <c r="I34" s="86" t="s">
        <v>930</v>
      </c>
      <c r="J34" s="87">
        <v>87000</v>
      </c>
      <c r="K34" s="222" t="s">
        <v>28</v>
      </c>
      <c r="L34" s="339" t="s">
        <v>1132</v>
      </c>
    </row>
    <row r="35" spans="1:12" ht="180" customHeight="1">
      <c r="A35" s="458"/>
      <c r="B35" s="49">
        <v>10</v>
      </c>
      <c r="C35" s="49">
        <v>4</v>
      </c>
      <c r="D35" s="49" t="s">
        <v>9</v>
      </c>
      <c r="E35" s="49" t="s">
        <v>926</v>
      </c>
      <c r="F35" s="49" t="s">
        <v>927</v>
      </c>
      <c r="G35" s="226" t="s">
        <v>928</v>
      </c>
      <c r="H35" s="49" t="s">
        <v>929</v>
      </c>
      <c r="I35" s="49" t="s">
        <v>930</v>
      </c>
      <c r="J35" s="250">
        <v>61468</v>
      </c>
      <c r="K35" s="227" t="s">
        <v>28</v>
      </c>
      <c r="L35" s="327" t="s">
        <v>1132</v>
      </c>
    </row>
    <row r="36" spans="1:12" ht="24.75" customHeight="1">
      <c r="A36" s="459"/>
      <c r="B36" s="495" t="s">
        <v>881</v>
      </c>
      <c r="C36" s="496"/>
      <c r="D36" s="496"/>
      <c r="E36" s="496"/>
      <c r="F36" s="496"/>
      <c r="G36" s="496"/>
      <c r="H36" s="496"/>
      <c r="I36" s="496"/>
      <c r="J36" s="496"/>
      <c r="K36" s="496"/>
      <c r="L36" s="330"/>
    </row>
    <row r="37" spans="1:12" ht="75">
      <c r="A37" s="461">
        <v>12</v>
      </c>
      <c r="B37" s="4">
        <v>6</v>
      </c>
      <c r="C37" s="4">
        <v>1</v>
      </c>
      <c r="D37" s="4" t="s">
        <v>8</v>
      </c>
      <c r="E37" s="86" t="s">
        <v>931</v>
      </c>
      <c r="F37" s="86" t="s">
        <v>932</v>
      </c>
      <c r="G37" s="209" t="s">
        <v>19</v>
      </c>
      <c r="H37" s="86" t="s">
        <v>933</v>
      </c>
      <c r="I37" s="86" t="s">
        <v>934</v>
      </c>
      <c r="J37" s="230">
        <v>107517.34</v>
      </c>
      <c r="K37" s="231" t="s">
        <v>28</v>
      </c>
      <c r="L37" s="239" t="s">
        <v>1133</v>
      </c>
    </row>
    <row r="38" spans="1:12" ht="75">
      <c r="A38" s="161"/>
      <c r="B38" s="402">
        <v>13</v>
      </c>
      <c r="C38" s="223">
        <v>1</v>
      </c>
      <c r="D38" s="223" t="s">
        <v>8</v>
      </c>
      <c r="E38" s="223" t="s">
        <v>931</v>
      </c>
      <c r="F38" s="223" t="s">
        <v>932</v>
      </c>
      <c r="G38" s="224" t="s">
        <v>19</v>
      </c>
      <c r="H38" s="223" t="s">
        <v>933</v>
      </c>
      <c r="I38" s="223" t="s">
        <v>934</v>
      </c>
      <c r="J38" s="250">
        <v>81300</v>
      </c>
      <c r="K38" s="225" t="s">
        <v>28</v>
      </c>
      <c r="L38" s="328" t="s">
        <v>1133</v>
      </c>
    </row>
    <row r="39" spans="1:12" ht="69" customHeight="1">
      <c r="A39" s="462"/>
      <c r="B39" s="495" t="s">
        <v>1323</v>
      </c>
      <c r="C39" s="496"/>
      <c r="D39" s="496"/>
      <c r="E39" s="496"/>
      <c r="F39" s="496"/>
      <c r="G39" s="496"/>
      <c r="H39" s="496"/>
      <c r="I39" s="496"/>
      <c r="J39" s="496"/>
      <c r="K39" s="496"/>
      <c r="L39" s="330"/>
    </row>
    <row r="40" spans="1:12" ht="165" customHeight="1">
      <c r="A40" s="463" t="s">
        <v>938</v>
      </c>
      <c r="B40" s="218">
        <v>13</v>
      </c>
      <c r="C40" s="218">
        <v>3</v>
      </c>
      <c r="D40" s="218" t="s">
        <v>8</v>
      </c>
      <c r="E40" s="159" t="s">
        <v>935</v>
      </c>
      <c r="F40" s="159" t="s">
        <v>936</v>
      </c>
      <c r="G40" s="218"/>
      <c r="H40" s="218" t="s">
        <v>937</v>
      </c>
      <c r="I40" s="159" t="s">
        <v>934</v>
      </c>
      <c r="J40" s="232">
        <v>48624.61</v>
      </c>
      <c r="K40" s="233" t="s">
        <v>28</v>
      </c>
      <c r="L40" s="328" t="s">
        <v>1134</v>
      </c>
    </row>
    <row r="41" spans="1:12" ht="106.5" customHeight="1">
      <c r="A41" s="464"/>
      <c r="B41" s="507" t="s">
        <v>1315</v>
      </c>
      <c r="C41" s="507"/>
      <c r="D41" s="507"/>
      <c r="E41" s="507"/>
      <c r="F41" s="507"/>
      <c r="G41" s="507"/>
      <c r="H41" s="507"/>
      <c r="I41" s="507"/>
      <c r="J41" s="507"/>
      <c r="K41" s="495"/>
      <c r="L41" s="330"/>
    </row>
    <row r="42" spans="1:12" ht="23.25">
      <c r="A42" s="234"/>
      <c r="B42" s="234"/>
      <c r="C42" s="234"/>
      <c r="D42" s="234"/>
      <c r="E42" s="234"/>
      <c r="F42" s="234"/>
      <c r="G42" s="234"/>
      <c r="H42" s="234"/>
      <c r="I42" s="303"/>
      <c r="J42" s="312"/>
    </row>
    <row r="43" spans="1:12">
      <c r="A43" s="234"/>
      <c r="B43" s="234"/>
      <c r="C43" s="234"/>
      <c r="D43" s="234"/>
      <c r="E43" s="234"/>
      <c r="F43" s="234"/>
      <c r="G43" s="234"/>
      <c r="H43" s="234"/>
      <c r="I43" s="234"/>
      <c r="J43" s="234"/>
    </row>
    <row r="44" spans="1:12" ht="18.75">
      <c r="A44" s="234"/>
      <c r="B44" s="234"/>
      <c r="C44" s="234"/>
      <c r="D44" s="234"/>
      <c r="E44" s="234"/>
      <c r="F44" s="234"/>
      <c r="G44" s="234"/>
      <c r="H44" s="234"/>
      <c r="I44" s="235"/>
      <c r="J44" s="235"/>
    </row>
    <row r="45" spans="1:12" ht="21">
      <c r="A45" s="234"/>
      <c r="B45" s="234"/>
      <c r="C45" s="234"/>
      <c r="D45" s="234"/>
      <c r="E45" s="234"/>
      <c r="F45" s="234"/>
      <c r="G45" s="234"/>
      <c r="H45" s="313" t="s">
        <v>1097</v>
      </c>
      <c r="I45" s="314">
        <f>SUM(J5,J8,J11,J14,J17,J19,J22,J25,J28,J31,J34,J37)</f>
        <v>639000</v>
      </c>
      <c r="J45" s="236"/>
    </row>
    <row r="46" spans="1:12" ht="21">
      <c r="A46" s="234"/>
      <c r="B46" s="234"/>
      <c r="C46" s="234"/>
      <c r="D46" s="234"/>
      <c r="E46" s="234"/>
      <c r="F46" s="234"/>
      <c r="G46" s="234"/>
      <c r="H46" s="313" t="s">
        <v>1098</v>
      </c>
      <c r="I46" s="314">
        <f>SUM($J$6,$J$9,$J$12,$J$15,$J$20,$J$23,$J$26,$J$29,$J$32,$J$35,$J$38,$J$40)</f>
        <v>532718.11</v>
      </c>
      <c r="J46" s="234"/>
    </row>
    <row r="48" spans="1:12">
      <c r="I48" s="217"/>
    </row>
    <row r="49" spans="9:9">
      <c r="I49" s="423"/>
    </row>
  </sheetData>
  <mergeCells count="14">
    <mergeCell ref="B39:K39"/>
    <mergeCell ref="B41:K41"/>
    <mergeCell ref="B21:K21"/>
    <mergeCell ref="B24:K24"/>
    <mergeCell ref="B27:K27"/>
    <mergeCell ref="B30:K30"/>
    <mergeCell ref="B33:K33"/>
    <mergeCell ref="B36:K36"/>
    <mergeCell ref="B18:K18"/>
    <mergeCell ref="A2:K2"/>
    <mergeCell ref="B7:K7"/>
    <mergeCell ref="B10:K10"/>
    <mergeCell ref="B13:K13"/>
    <mergeCell ref="B16:K16"/>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
  <sheetViews>
    <sheetView topLeftCell="E19" zoomScale="90" zoomScaleNormal="90" workbookViewId="0">
      <selection activeCell="G44" sqref="G44"/>
    </sheetView>
  </sheetViews>
  <sheetFormatPr defaultRowHeight="15"/>
  <cols>
    <col min="3" max="3" width="48.42578125" customWidth="1"/>
    <col min="4" max="4" width="11.28515625" customWidth="1"/>
    <col min="5" max="5" width="42.140625" customWidth="1"/>
    <col min="6" max="6" width="43.85546875" customWidth="1"/>
    <col min="7" max="7" width="78.5703125" customWidth="1"/>
    <col min="8" max="8" width="28.42578125" customWidth="1"/>
  </cols>
  <sheetData>
    <row r="1" spans="2:8" s="79" customFormat="1"/>
    <row r="2" spans="2:8" s="79" customFormat="1" ht="75">
      <c r="B2" s="237" t="s">
        <v>939</v>
      </c>
      <c r="C2" s="238" t="s">
        <v>940</v>
      </c>
      <c r="D2" s="238" t="s">
        <v>941</v>
      </c>
      <c r="E2" s="238" t="s">
        <v>942</v>
      </c>
      <c r="F2" s="237" t="s">
        <v>943</v>
      </c>
      <c r="G2" s="237" t="s">
        <v>944</v>
      </c>
    </row>
    <row r="3" spans="2:8">
      <c r="B3" s="239">
        <v>3</v>
      </c>
      <c r="C3" s="251" t="s">
        <v>954</v>
      </c>
      <c r="D3" s="252" t="s">
        <v>951</v>
      </c>
      <c r="E3" s="245" t="s">
        <v>951</v>
      </c>
      <c r="F3" s="245" t="s">
        <v>951</v>
      </c>
      <c r="G3" s="245" t="s">
        <v>951</v>
      </c>
    </row>
    <row r="4" spans="2:8" ht="30">
      <c r="B4" s="239" t="s">
        <v>955</v>
      </c>
      <c r="C4" s="253"/>
      <c r="D4" s="252">
        <v>13</v>
      </c>
      <c r="E4" s="254" t="s">
        <v>875</v>
      </c>
      <c r="F4" s="245" t="s">
        <v>956</v>
      </c>
      <c r="G4" s="245" t="s">
        <v>881</v>
      </c>
    </row>
    <row r="5" spans="2:8" ht="30">
      <c r="B5" s="239" t="s">
        <v>957</v>
      </c>
      <c r="C5" s="253"/>
      <c r="D5" s="252">
        <v>13</v>
      </c>
      <c r="E5" s="254" t="s">
        <v>882</v>
      </c>
      <c r="F5" s="245" t="s">
        <v>958</v>
      </c>
      <c r="G5" s="245" t="s">
        <v>881</v>
      </c>
    </row>
    <row r="6" spans="2:8" ht="45">
      <c r="B6" s="239" t="s">
        <v>959</v>
      </c>
      <c r="C6" s="253"/>
      <c r="D6" s="252">
        <v>13</v>
      </c>
      <c r="E6" s="254" t="s">
        <v>888</v>
      </c>
      <c r="F6" s="245" t="s">
        <v>960</v>
      </c>
      <c r="G6" s="245" t="s">
        <v>881</v>
      </c>
    </row>
    <row r="7" spans="2:8" ht="60">
      <c r="B7" s="239" t="s">
        <v>961</v>
      </c>
      <c r="C7" s="253"/>
      <c r="D7" s="252">
        <v>13</v>
      </c>
      <c r="E7" s="254" t="s">
        <v>893</v>
      </c>
      <c r="F7" s="245" t="s">
        <v>962</v>
      </c>
      <c r="G7" s="245" t="s">
        <v>897</v>
      </c>
    </row>
    <row r="8" spans="2:8" ht="45">
      <c r="B8" s="239" t="s">
        <v>963</v>
      </c>
      <c r="C8" s="253"/>
      <c r="D8" s="252">
        <v>13</v>
      </c>
      <c r="E8" s="255" t="s">
        <v>898</v>
      </c>
      <c r="F8" s="245" t="s">
        <v>945</v>
      </c>
      <c r="G8" s="245" t="s">
        <v>901</v>
      </c>
    </row>
    <row r="9" spans="2:8" ht="30">
      <c r="B9" s="239" t="s">
        <v>964</v>
      </c>
      <c r="C9" s="253"/>
      <c r="D9" s="252">
        <v>13</v>
      </c>
      <c r="E9" s="254" t="s">
        <v>902</v>
      </c>
      <c r="F9" s="245" t="s">
        <v>965</v>
      </c>
      <c r="G9" s="245" t="s">
        <v>881</v>
      </c>
    </row>
    <row r="10" spans="2:8" ht="30">
      <c r="B10" s="239"/>
      <c r="C10" s="256"/>
      <c r="D10" s="249">
        <v>13</v>
      </c>
      <c r="E10" s="257" t="s">
        <v>907</v>
      </c>
      <c r="F10" s="258" t="s">
        <v>966</v>
      </c>
      <c r="G10" s="258" t="s">
        <v>881</v>
      </c>
    </row>
    <row r="11" spans="2:8" ht="45">
      <c r="B11" s="239"/>
      <c r="C11" s="253"/>
      <c r="D11" s="252">
        <v>13</v>
      </c>
      <c r="E11" s="254" t="s">
        <v>912</v>
      </c>
      <c r="F11" s="258" t="s">
        <v>967</v>
      </c>
      <c r="G11" s="258" t="s">
        <v>881</v>
      </c>
    </row>
    <row r="12" spans="2:8" ht="45">
      <c r="B12" s="239"/>
      <c r="C12" s="259" t="s">
        <v>968</v>
      </c>
      <c r="D12" s="252">
        <v>13</v>
      </c>
      <c r="E12" s="254" t="s">
        <v>917</v>
      </c>
      <c r="F12" s="258" t="s">
        <v>969</v>
      </c>
      <c r="G12" s="258" t="s">
        <v>881</v>
      </c>
    </row>
    <row r="13" spans="2:8" ht="30">
      <c r="B13" s="239"/>
      <c r="C13" s="253"/>
      <c r="D13" s="252">
        <v>13</v>
      </c>
      <c r="E13" s="254" t="s">
        <v>922</v>
      </c>
      <c r="F13" s="258" t="s">
        <v>970</v>
      </c>
      <c r="G13" s="258" t="s">
        <v>881</v>
      </c>
    </row>
    <row r="14" spans="2:8" ht="30">
      <c r="B14" s="239"/>
      <c r="C14" s="253"/>
      <c r="D14" s="252">
        <v>13</v>
      </c>
      <c r="E14" s="260" t="s">
        <v>926</v>
      </c>
      <c r="F14" s="258" t="s">
        <v>971</v>
      </c>
      <c r="G14" s="245" t="s">
        <v>881</v>
      </c>
    </row>
    <row r="15" spans="2:8" ht="180">
      <c r="B15" s="239"/>
      <c r="C15" s="253"/>
      <c r="D15" s="252">
        <v>13</v>
      </c>
      <c r="E15" s="260" t="s">
        <v>931</v>
      </c>
      <c r="F15" s="258" t="s">
        <v>972</v>
      </c>
      <c r="G15" s="113" t="s">
        <v>973</v>
      </c>
    </row>
    <row r="16" spans="2:8" ht="377.25" customHeight="1">
      <c r="B16" s="239"/>
      <c r="C16" s="261"/>
      <c r="D16" s="252">
        <v>13</v>
      </c>
      <c r="E16" s="255" t="s">
        <v>935</v>
      </c>
      <c r="F16" s="255" t="s">
        <v>974</v>
      </c>
      <c r="G16" s="302" t="s">
        <v>1281</v>
      </c>
      <c r="H16" s="38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topLeftCell="A16" zoomScale="60" zoomScaleNormal="60" workbookViewId="0">
      <selection activeCell="F29" sqref="F29"/>
    </sheetView>
  </sheetViews>
  <sheetFormatPr defaultRowHeight="15"/>
  <cols>
    <col min="1" max="1" width="4.42578125" customWidth="1"/>
    <col min="2" max="2" width="8.7109375" bestFit="1" customWidth="1"/>
    <col min="3" max="3" width="9.5703125" bestFit="1" customWidth="1"/>
    <col min="4" max="4" width="8.7109375" bestFit="1" customWidth="1"/>
    <col min="5" max="5" width="28.140625" customWidth="1"/>
    <col min="6" max="6" width="47.140625" customWidth="1"/>
    <col min="7" max="7" width="19.5703125" customWidth="1"/>
    <col min="8" max="8" width="42.7109375" customWidth="1"/>
    <col min="9" max="9" width="15.7109375" customWidth="1"/>
    <col min="10" max="10" width="22.5703125" customWidth="1"/>
    <col min="11" max="11" width="17.5703125" customWidth="1"/>
    <col min="12" max="12" width="28.140625" customWidth="1"/>
    <col min="13" max="13" width="12.5703125" customWidth="1"/>
  </cols>
  <sheetData>
    <row r="1" spans="1:13">
      <c r="A1" s="28"/>
      <c r="B1" s="29"/>
      <c r="C1" s="29"/>
      <c r="D1" s="29"/>
      <c r="E1" s="29"/>
      <c r="F1" s="28"/>
      <c r="G1" s="28"/>
      <c r="H1" s="20"/>
      <c r="I1" s="20"/>
      <c r="J1" s="20"/>
      <c r="K1" s="20"/>
    </row>
    <row r="2" spans="1:13" ht="26.25">
      <c r="A2" s="513" t="s">
        <v>92</v>
      </c>
      <c r="B2" s="513"/>
      <c r="C2" s="513"/>
      <c r="D2" s="513"/>
      <c r="E2" s="513"/>
      <c r="F2" s="513"/>
      <c r="G2" s="513"/>
      <c r="H2" s="513"/>
      <c r="I2" s="513"/>
      <c r="J2" s="513"/>
      <c r="K2" s="513"/>
    </row>
    <row r="3" spans="1:13" ht="15.75">
      <c r="A3" s="30"/>
      <c r="B3" s="31"/>
      <c r="C3" s="30"/>
      <c r="D3" s="30"/>
      <c r="E3" s="30"/>
      <c r="F3" s="30"/>
      <c r="G3" s="30"/>
    </row>
    <row r="4" spans="1:13" ht="47.25" customHeight="1">
      <c r="A4" s="2" t="s">
        <v>0</v>
      </c>
      <c r="B4" s="2" t="s">
        <v>14</v>
      </c>
      <c r="C4" s="2" t="s">
        <v>1</v>
      </c>
      <c r="D4" s="2" t="s">
        <v>2</v>
      </c>
      <c r="E4" s="2" t="s">
        <v>4</v>
      </c>
      <c r="F4" s="2" t="s">
        <v>5</v>
      </c>
      <c r="G4" s="2" t="s">
        <v>15</v>
      </c>
      <c r="H4" s="2" t="s">
        <v>6</v>
      </c>
      <c r="I4" s="2" t="s">
        <v>7</v>
      </c>
      <c r="J4" s="2" t="s">
        <v>16</v>
      </c>
      <c r="K4" s="2" t="s">
        <v>93</v>
      </c>
      <c r="L4" s="512" t="s">
        <v>1102</v>
      </c>
      <c r="M4" s="512"/>
    </row>
    <row r="5" spans="1:13" ht="45">
      <c r="A5" s="21">
        <v>1</v>
      </c>
      <c r="B5" s="4">
        <v>10</v>
      </c>
      <c r="C5" s="4">
        <v>5</v>
      </c>
      <c r="D5" s="4" t="s">
        <v>94</v>
      </c>
      <c r="E5" s="82" t="s">
        <v>95</v>
      </c>
      <c r="F5" s="82" t="s">
        <v>96</v>
      </c>
      <c r="G5" s="82" t="s">
        <v>97</v>
      </c>
      <c r="H5" s="82" t="s">
        <v>98</v>
      </c>
      <c r="I5" s="82" t="s">
        <v>99</v>
      </c>
      <c r="J5" s="87">
        <v>54000</v>
      </c>
      <c r="K5" s="82" t="s">
        <v>28</v>
      </c>
      <c r="L5" s="338" t="s">
        <v>1135</v>
      </c>
      <c r="M5" s="239">
        <v>11</v>
      </c>
    </row>
    <row r="6" spans="1:13" ht="50.25" customHeight="1">
      <c r="A6" s="465"/>
      <c r="B6" s="373">
        <v>10</v>
      </c>
      <c r="C6" s="373">
        <v>5</v>
      </c>
      <c r="D6" s="373" t="s">
        <v>94</v>
      </c>
      <c r="E6" s="373" t="s">
        <v>95</v>
      </c>
      <c r="F6" s="373" t="s">
        <v>96</v>
      </c>
      <c r="G6" s="373" t="s">
        <v>97</v>
      </c>
      <c r="H6" s="373" t="s">
        <v>98</v>
      </c>
      <c r="I6" s="374" t="s">
        <v>100</v>
      </c>
      <c r="J6" s="375">
        <v>54000</v>
      </c>
      <c r="K6" s="373" t="s">
        <v>28</v>
      </c>
      <c r="L6" s="341" t="s">
        <v>1135</v>
      </c>
      <c r="M6" s="25">
        <v>11</v>
      </c>
    </row>
    <row r="7" spans="1:13" ht="34.5" customHeight="1">
      <c r="A7" s="466"/>
      <c r="B7" s="495" t="s">
        <v>1303</v>
      </c>
      <c r="C7" s="496"/>
      <c r="D7" s="496"/>
      <c r="E7" s="496"/>
      <c r="F7" s="496"/>
      <c r="G7" s="496"/>
      <c r="H7" s="496"/>
      <c r="I7" s="496"/>
      <c r="J7" s="496"/>
      <c r="K7" s="511"/>
      <c r="L7" s="333"/>
      <c r="M7" s="334"/>
    </row>
    <row r="8" spans="1:13" ht="81.75" customHeight="1">
      <c r="A8" s="21">
        <v>2</v>
      </c>
      <c r="B8" s="4">
        <v>10</v>
      </c>
      <c r="C8" s="4">
        <v>4</v>
      </c>
      <c r="D8" s="4" t="s">
        <v>94</v>
      </c>
      <c r="E8" s="82" t="s">
        <v>101</v>
      </c>
      <c r="F8" s="82" t="s">
        <v>102</v>
      </c>
      <c r="G8" s="82" t="s">
        <v>103</v>
      </c>
      <c r="H8" s="82" t="s">
        <v>98</v>
      </c>
      <c r="I8" s="82" t="s">
        <v>104</v>
      </c>
      <c r="J8" s="87">
        <v>40000</v>
      </c>
      <c r="K8" s="82" t="s">
        <v>28</v>
      </c>
      <c r="L8" s="338" t="s">
        <v>1136</v>
      </c>
      <c r="M8" s="239">
        <v>20</v>
      </c>
    </row>
    <row r="9" spans="1:13" s="48" customFormat="1" ht="81.75" customHeight="1">
      <c r="A9" s="161"/>
      <c r="B9" s="373">
        <v>10</v>
      </c>
      <c r="C9" s="373">
        <v>4</v>
      </c>
      <c r="D9" s="373" t="s">
        <v>94</v>
      </c>
      <c r="E9" s="373" t="s">
        <v>101</v>
      </c>
      <c r="F9" s="373" t="s">
        <v>102</v>
      </c>
      <c r="G9" s="373" t="s">
        <v>103</v>
      </c>
      <c r="H9" s="373" t="s">
        <v>98</v>
      </c>
      <c r="I9" s="374" t="s">
        <v>100</v>
      </c>
      <c r="J9" s="262">
        <v>46500</v>
      </c>
      <c r="K9" s="373" t="s">
        <v>28</v>
      </c>
      <c r="L9" s="344" t="s">
        <v>1136</v>
      </c>
      <c r="M9" s="25">
        <v>20</v>
      </c>
    </row>
    <row r="10" spans="1:13" s="48" customFormat="1" ht="67.5" customHeight="1">
      <c r="A10" s="462"/>
      <c r="B10" s="495" t="s">
        <v>1304</v>
      </c>
      <c r="C10" s="496"/>
      <c r="D10" s="496"/>
      <c r="E10" s="496"/>
      <c r="F10" s="496"/>
      <c r="G10" s="496"/>
      <c r="H10" s="496"/>
      <c r="I10" s="496"/>
      <c r="J10" s="496"/>
      <c r="K10" s="511"/>
      <c r="L10" s="345"/>
      <c r="M10" s="346"/>
    </row>
    <row r="11" spans="1:13" ht="45">
      <c r="A11" s="82">
        <v>3</v>
      </c>
      <c r="B11" s="4">
        <v>10</v>
      </c>
      <c r="C11" s="4">
        <v>5</v>
      </c>
      <c r="D11" s="4" t="s">
        <v>8</v>
      </c>
      <c r="E11" s="82" t="s">
        <v>105</v>
      </c>
      <c r="F11" s="82" t="s">
        <v>106</v>
      </c>
      <c r="G11" s="82" t="s">
        <v>107</v>
      </c>
      <c r="H11" s="82" t="s">
        <v>98</v>
      </c>
      <c r="I11" s="82" t="s">
        <v>108</v>
      </c>
      <c r="J11" s="87">
        <v>17500</v>
      </c>
      <c r="K11" s="82" t="s">
        <v>28</v>
      </c>
      <c r="L11" s="338" t="s">
        <v>1137</v>
      </c>
      <c r="M11" s="239">
        <v>1000</v>
      </c>
    </row>
    <row r="12" spans="1:13" ht="75">
      <c r="A12" s="82">
        <v>4</v>
      </c>
      <c r="B12" s="4">
        <v>10</v>
      </c>
      <c r="C12" s="4">
        <v>5</v>
      </c>
      <c r="D12" s="4" t="s">
        <v>8</v>
      </c>
      <c r="E12" s="82" t="s">
        <v>109</v>
      </c>
      <c r="F12" s="82" t="s">
        <v>96</v>
      </c>
      <c r="G12" s="82" t="s">
        <v>110</v>
      </c>
      <c r="H12" s="82" t="s">
        <v>98</v>
      </c>
      <c r="I12" s="82" t="s">
        <v>100</v>
      </c>
      <c r="J12" s="87">
        <v>6000</v>
      </c>
      <c r="K12" s="82" t="s">
        <v>28</v>
      </c>
      <c r="L12" s="339" t="s">
        <v>1138</v>
      </c>
      <c r="M12" s="239">
        <v>3</v>
      </c>
    </row>
    <row r="13" spans="1:13" ht="45">
      <c r="A13" s="21">
        <v>5</v>
      </c>
      <c r="B13" s="4">
        <v>10</v>
      </c>
      <c r="C13" s="4">
        <v>1</v>
      </c>
      <c r="D13" s="4" t="s">
        <v>9</v>
      </c>
      <c r="E13" s="82" t="s">
        <v>111</v>
      </c>
      <c r="F13" s="82" t="s">
        <v>96</v>
      </c>
      <c r="G13" s="82" t="s">
        <v>112</v>
      </c>
      <c r="H13" s="82" t="s">
        <v>98</v>
      </c>
      <c r="I13" s="82" t="s">
        <v>104</v>
      </c>
      <c r="J13" s="87">
        <v>30000</v>
      </c>
      <c r="K13" s="82" t="s">
        <v>113</v>
      </c>
      <c r="L13" s="336" t="s">
        <v>1139</v>
      </c>
      <c r="M13" s="239">
        <v>50</v>
      </c>
    </row>
    <row r="14" spans="1:13" ht="45">
      <c r="A14" s="465"/>
      <c r="B14" s="373">
        <v>10</v>
      </c>
      <c r="C14" s="373">
        <v>1</v>
      </c>
      <c r="D14" s="373" t="s">
        <v>9</v>
      </c>
      <c r="E14" s="373" t="s">
        <v>111</v>
      </c>
      <c r="F14" s="373" t="s">
        <v>96</v>
      </c>
      <c r="G14" s="373" t="s">
        <v>112</v>
      </c>
      <c r="H14" s="373" t="s">
        <v>98</v>
      </c>
      <c r="I14" s="374" t="s">
        <v>100</v>
      </c>
      <c r="J14" s="375">
        <v>30000</v>
      </c>
      <c r="K14" s="373" t="s">
        <v>113</v>
      </c>
      <c r="L14" s="337" t="s">
        <v>1139</v>
      </c>
      <c r="M14" s="25">
        <v>50</v>
      </c>
    </row>
    <row r="15" spans="1:13" ht="33" customHeight="1">
      <c r="A15" s="466"/>
      <c r="B15" s="495" t="s">
        <v>1303</v>
      </c>
      <c r="C15" s="496"/>
      <c r="D15" s="496"/>
      <c r="E15" s="496"/>
      <c r="F15" s="496"/>
      <c r="G15" s="496"/>
      <c r="H15" s="496"/>
      <c r="I15" s="496"/>
      <c r="J15" s="496"/>
      <c r="K15" s="511"/>
      <c r="L15" s="347"/>
      <c r="M15" s="348"/>
    </row>
    <row r="16" spans="1:13" ht="45">
      <c r="A16" s="21">
        <v>6</v>
      </c>
      <c r="B16" s="4">
        <v>10</v>
      </c>
      <c r="C16" s="4">
        <v>1</v>
      </c>
      <c r="D16" s="4" t="s">
        <v>9</v>
      </c>
      <c r="E16" s="82" t="s">
        <v>1266</v>
      </c>
      <c r="F16" s="82" t="s">
        <v>96</v>
      </c>
      <c r="G16" s="82" t="s">
        <v>112</v>
      </c>
      <c r="H16" s="82" t="s">
        <v>98</v>
      </c>
      <c r="I16" s="82" t="s">
        <v>104</v>
      </c>
      <c r="J16" s="87">
        <v>30000</v>
      </c>
      <c r="K16" s="82" t="s">
        <v>113</v>
      </c>
      <c r="L16" s="336" t="s">
        <v>1139</v>
      </c>
      <c r="M16" s="239">
        <v>50</v>
      </c>
    </row>
    <row r="17" spans="1:13" ht="45">
      <c r="A17" s="465"/>
      <c r="B17" s="373">
        <v>10</v>
      </c>
      <c r="C17" s="373">
        <v>1</v>
      </c>
      <c r="D17" s="373" t="s">
        <v>9</v>
      </c>
      <c r="E17" s="373" t="s">
        <v>1266</v>
      </c>
      <c r="F17" s="373" t="s">
        <v>96</v>
      </c>
      <c r="G17" s="373" t="s">
        <v>112</v>
      </c>
      <c r="H17" s="373" t="s">
        <v>98</v>
      </c>
      <c r="I17" s="374" t="s">
        <v>100</v>
      </c>
      <c r="J17" s="375">
        <v>30000</v>
      </c>
      <c r="K17" s="373" t="s">
        <v>113</v>
      </c>
      <c r="L17" s="337" t="s">
        <v>1139</v>
      </c>
      <c r="M17" s="25">
        <v>50</v>
      </c>
    </row>
    <row r="18" spans="1:13" ht="34.5" customHeight="1">
      <c r="A18" s="466"/>
      <c r="B18" s="495" t="s">
        <v>1303</v>
      </c>
      <c r="C18" s="496"/>
      <c r="D18" s="496"/>
      <c r="E18" s="496"/>
      <c r="F18" s="496"/>
      <c r="G18" s="496"/>
      <c r="H18" s="496"/>
      <c r="I18" s="496"/>
      <c r="J18" s="496"/>
      <c r="K18" s="511"/>
      <c r="L18" s="347"/>
      <c r="M18" s="348"/>
    </row>
    <row r="19" spans="1:13" ht="90">
      <c r="A19" s="82">
        <v>7</v>
      </c>
      <c r="B19" s="4">
        <v>13</v>
      </c>
      <c r="C19" s="4">
        <v>3</v>
      </c>
      <c r="D19" s="4" t="s">
        <v>114</v>
      </c>
      <c r="E19" s="82" t="s">
        <v>115</v>
      </c>
      <c r="F19" s="82" t="s">
        <v>116</v>
      </c>
      <c r="G19" s="82" t="s">
        <v>117</v>
      </c>
      <c r="H19" s="82" t="s">
        <v>98</v>
      </c>
      <c r="I19" s="82" t="s">
        <v>100</v>
      </c>
      <c r="J19" s="87">
        <v>25000</v>
      </c>
      <c r="K19" s="82" t="s">
        <v>28</v>
      </c>
      <c r="L19" s="336" t="s">
        <v>1141</v>
      </c>
      <c r="M19" s="304" t="s">
        <v>1142</v>
      </c>
    </row>
    <row r="20" spans="1:13" ht="45">
      <c r="A20" s="21">
        <v>8</v>
      </c>
      <c r="B20" s="4">
        <v>13</v>
      </c>
      <c r="C20" s="4">
        <v>3</v>
      </c>
      <c r="D20" s="4" t="s">
        <v>8</v>
      </c>
      <c r="E20" s="82" t="s">
        <v>118</v>
      </c>
      <c r="F20" s="82" t="s">
        <v>119</v>
      </c>
      <c r="G20" s="82" t="s">
        <v>117</v>
      </c>
      <c r="H20" s="82" t="s">
        <v>120</v>
      </c>
      <c r="I20" s="82" t="s">
        <v>104</v>
      </c>
      <c r="J20" s="87">
        <v>18350</v>
      </c>
      <c r="K20" s="82" t="s">
        <v>28</v>
      </c>
      <c r="L20" s="338" t="s">
        <v>1140</v>
      </c>
      <c r="M20" s="239">
        <v>20</v>
      </c>
    </row>
    <row r="21" spans="1:13" s="48" customFormat="1" ht="45">
      <c r="A21" s="161"/>
      <c r="B21" s="373">
        <v>13</v>
      </c>
      <c r="C21" s="373">
        <v>3</v>
      </c>
      <c r="D21" s="373" t="s">
        <v>8</v>
      </c>
      <c r="E21" s="373" t="s">
        <v>118</v>
      </c>
      <c r="F21" s="373" t="s">
        <v>119</v>
      </c>
      <c r="G21" s="373" t="s">
        <v>117</v>
      </c>
      <c r="H21" s="373" t="s">
        <v>120</v>
      </c>
      <c r="I21" s="374" t="s">
        <v>100</v>
      </c>
      <c r="J21" s="262">
        <v>18000</v>
      </c>
      <c r="K21" s="373" t="s">
        <v>28</v>
      </c>
      <c r="L21" s="403" t="s">
        <v>1140</v>
      </c>
      <c r="M21" s="342">
        <v>20</v>
      </c>
    </row>
    <row r="22" spans="1:13" s="48" customFormat="1" ht="45.75" customHeight="1">
      <c r="A22" s="462"/>
      <c r="B22" s="495" t="s">
        <v>1305</v>
      </c>
      <c r="C22" s="496"/>
      <c r="D22" s="496"/>
      <c r="E22" s="496"/>
      <c r="F22" s="496"/>
      <c r="G22" s="496"/>
      <c r="H22" s="496"/>
      <c r="I22" s="496"/>
      <c r="J22" s="496"/>
      <c r="K22" s="511"/>
      <c r="L22" s="349"/>
      <c r="M22" s="346"/>
    </row>
    <row r="23" spans="1:13" ht="45">
      <c r="A23" s="21">
        <v>9</v>
      </c>
      <c r="B23" s="4">
        <v>13</v>
      </c>
      <c r="C23" s="4">
        <v>2</v>
      </c>
      <c r="D23" s="4" t="s">
        <v>8</v>
      </c>
      <c r="E23" s="82" t="s">
        <v>121</v>
      </c>
      <c r="F23" s="82" t="s">
        <v>116</v>
      </c>
      <c r="G23" s="82" t="s">
        <v>117</v>
      </c>
      <c r="H23" s="82" t="s">
        <v>120</v>
      </c>
      <c r="I23" s="82" t="s">
        <v>104</v>
      </c>
      <c r="J23" s="87">
        <v>64650</v>
      </c>
      <c r="K23" s="82" t="s">
        <v>28</v>
      </c>
      <c r="L23" s="338" t="s">
        <v>1143</v>
      </c>
      <c r="M23" s="239">
        <v>17</v>
      </c>
    </row>
    <row r="24" spans="1:13" s="48" customFormat="1" ht="45">
      <c r="A24" s="161"/>
      <c r="B24" s="373">
        <v>13</v>
      </c>
      <c r="C24" s="373">
        <v>2</v>
      </c>
      <c r="D24" s="373" t="s">
        <v>8</v>
      </c>
      <c r="E24" s="373" t="s">
        <v>121</v>
      </c>
      <c r="F24" s="373" t="s">
        <v>116</v>
      </c>
      <c r="G24" s="373" t="s">
        <v>117</v>
      </c>
      <c r="H24" s="373" t="s">
        <v>120</v>
      </c>
      <c r="I24" s="374" t="s">
        <v>100</v>
      </c>
      <c r="J24" s="262">
        <v>68700</v>
      </c>
      <c r="K24" s="373" t="s">
        <v>28</v>
      </c>
      <c r="L24" s="341" t="s">
        <v>1143</v>
      </c>
      <c r="M24" s="342">
        <v>17</v>
      </c>
    </row>
    <row r="25" spans="1:13" s="48" customFormat="1" ht="51" customHeight="1">
      <c r="A25" s="462"/>
      <c r="B25" s="495" t="s">
        <v>1305</v>
      </c>
      <c r="C25" s="496"/>
      <c r="D25" s="496"/>
      <c r="E25" s="496"/>
      <c r="F25" s="496"/>
      <c r="G25" s="496"/>
      <c r="H25" s="496"/>
      <c r="I25" s="496"/>
      <c r="J25" s="496"/>
      <c r="K25" s="511"/>
      <c r="L25" s="349"/>
      <c r="M25" s="346"/>
    </row>
    <row r="26" spans="1:13" ht="45">
      <c r="A26" s="21">
        <v>10</v>
      </c>
      <c r="B26" s="4">
        <v>13</v>
      </c>
      <c r="C26" s="4">
        <v>1</v>
      </c>
      <c r="D26" s="4" t="s">
        <v>8</v>
      </c>
      <c r="E26" s="82" t="s">
        <v>122</v>
      </c>
      <c r="F26" s="82" t="s">
        <v>123</v>
      </c>
      <c r="G26" s="82" t="s">
        <v>124</v>
      </c>
      <c r="H26" s="82" t="s">
        <v>125</v>
      </c>
      <c r="I26" s="82" t="s">
        <v>100</v>
      </c>
      <c r="J26" s="87">
        <v>9000</v>
      </c>
      <c r="K26" s="82" t="s">
        <v>28</v>
      </c>
      <c r="L26" s="339" t="s">
        <v>1144</v>
      </c>
      <c r="M26" s="304" t="s">
        <v>1145</v>
      </c>
    </row>
    <row r="27" spans="1:13" s="48" customFormat="1" ht="45">
      <c r="A27" s="161"/>
      <c r="B27" s="373">
        <v>13</v>
      </c>
      <c r="C27" s="373">
        <v>1</v>
      </c>
      <c r="D27" s="373" t="s">
        <v>8</v>
      </c>
      <c r="E27" s="373" t="s">
        <v>122</v>
      </c>
      <c r="F27" s="373" t="s">
        <v>123</v>
      </c>
      <c r="G27" s="373" t="s">
        <v>124</v>
      </c>
      <c r="H27" s="373" t="s">
        <v>125</v>
      </c>
      <c r="I27" s="373" t="s">
        <v>100</v>
      </c>
      <c r="J27" s="262">
        <v>5300</v>
      </c>
      <c r="K27" s="373" t="s">
        <v>28</v>
      </c>
      <c r="L27" s="340" t="s">
        <v>1144</v>
      </c>
      <c r="M27" s="226" t="s">
        <v>1145</v>
      </c>
    </row>
    <row r="28" spans="1:13" s="48" customFormat="1" ht="35.25" customHeight="1">
      <c r="A28" s="462"/>
      <c r="B28" s="495" t="s">
        <v>137</v>
      </c>
      <c r="C28" s="496"/>
      <c r="D28" s="496"/>
      <c r="E28" s="496"/>
      <c r="F28" s="496"/>
      <c r="G28" s="496"/>
      <c r="H28" s="496"/>
      <c r="I28" s="496"/>
      <c r="J28" s="496"/>
      <c r="K28" s="511"/>
      <c r="L28" s="345"/>
      <c r="M28" s="346"/>
    </row>
    <row r="29" spans="1:13" ht="45">
      <c r="A29" s="461">
        <v>11</v>
      </c>
      <c r="B29" s="4">
        <v>13</v>
      </c>
      <c r="C29" s="4">
        <v>5</v>
      </c>
      <c r="D29" s="4" t="s">
        <v>8</v>
      </c>
      <c r="E29" s="82" t="s">
        <v>126</v>
      </c>
      <c r="F29" s="82" t="s">
        <v>127</v>
      </c>
      <c r="G29" s="82" t="s">
        <v>128</v>
      </c>
      <c r="H29" s="82" t="s">
        <v>129</v>
      </c>
      <c r="I29" s="82" t="s">
        <v>104</v>
      </c>
      <c r="J29" s="87">
        <v>5000</v>
      </c>
      <c r="K29" s="82" t="s">
        <v>28</v>
      </c>
      <c r="L29" s="338" t="s">
        <v>1146</v>
      </c>
      <c r="M29" s="239">
        <v>30</v>
      </c>
    </row>
    <row r="30" spans="1:13" ht="45">
      <c r="A30" s="465"/>
      <c r="B30" s="373">
        <v>13</v>
      </c>
      <c r="C30" s="373">
        <v>5</v>
      </c>
      <c r="D30" s="373" t="s">
        <v>8</v>
      </c>
      <c r="E30" s="373" t="s">
        <v>126</v>
      </c>
      <c r="F30" s="373" t="s">
        <v>127</v>
      </c>
      <c r="G30" s="373" t="s">
        <v>128</v>
      </c>
      <c r="H30" s="373" t="s">
        <v>129</v>
      </c>
      <c r="I30" s="374" t="s">
        <v>100</v>
      </c>
      <c r="J30" s="375">
        <v>5000</v>
      </c>
      <c r="K30" s="373" t="s">
        <v>28</v>
      </c>
      <c r="L30" s="341" t="s">
        <v>1146</v>
      </c>
      <c r="M30" s="343">
        <v>30</v>
      </c>
    </row>
    <row r="31" spans="1:13" ht="32.25" customHeight="1">
      <c r="A31" s="466"/>
      <c r="B31" s="495" t="s">
        <v>1303</v>
      </c>
      <c r="C31" s="496"/>
      <c r="D31" s="496"/>
      <c r="E31" s="496"/>
      <c r="F31" s="496"/>
      <c r="G31" s="496"/>
      <c r="H31" s="496"/>
      <c r="I31" s="496"/>
      <c r="J31" s="496"/>
      <c r="K31" s="511"/>
      <c r="L31" s="350"/>
      <c r="M31" s="351"/>
    </row>
    <row r="32" spans="1:13" ht="60">
      <c r="A32" s="461">
        <v>12</v>
      </c>
      <c r="B32" s="4">
        <v>13</v>
      </c>
      <c r="C32" s="4">
        <v>4</v>
      </c>
      <c r="D32" s="4" t="s">
        <v>8</v>
      </c>
      <c r="E32" s="82" t="s">
        <v>130</v>
      </c>
      <c r="F32" s="82" t="s">
        <v>131</v>
      </c>
      <c r="G32" s="82" t="s">
        <v>132</v>
      </c>
      <c r="H32" s="82" t="s">
        <v>133</v>
      </c>
      <c r="I32" s="21" t="s">
        <v>104</v>
      </c>
      <c r="J32" s="33">
        <v>7000</v>
      </c>
      <c r="K32" s="82" t="s">
        <v>134</v>
      </c>
      <c r="L32" s="338" t="s">
        <v>1143</v>
      </c>
      <c r="M32" s="239">
        <v>174</v>
      </c>
    </row>
    <row r="33" spans="1:13" ht="60">
      <c r="A33" s="161"/>
      <c r="B33" s="51">
        <v>13</v>
      </c>
      <c r="C33" s="373">
        <v>4</v>
      </c>
      <c r="D33" s="373" t="s">
        <v>8</v>
      </c>
      <c r="E33" s="373" t="s">
        <v>130</v>
      </c>
      <c r="F33" s="373" t="s">
        <v>131</v>
      </c>
      <c r="G33" s="373" t="s">
        <v>132</v>
      </c>
      <c r="H33" s="373" t="s">
        <v>133</v>
      </c>
      <c r="I33" s="374" t="s">
        <v>100</v>
      </c>
      <c r="J33" s="52">
        <v>7000</v>
      </c>
      <c r="K33" s="373" t="s">
        <v>134</v>
      </c>
      <c r="L33" s="341" t="s">
        <v>1143</v>
      </c>
      <c r="M33" s="343">
        <v>174</v>
      </c>
    </row>
    <row r="34" spans="1:13" ht="33" customHeight="1">
      <c r="A34" s="462"/>
      <c r="B34" s="495" t="s">
        <v>1303</v>
      </c>
      <c r="C34" s="496"/>
      <c r="D34" s="496"/>
      <c r="E34" s="496"/>
      <c r="F34" s="496"/>
      <c r="G34" s="496"/>
      <c r="H34" s="496"/>
      <c r="I34" s="496"/>
      <c r="J34" s="496"/>
      <c r="K34" s="511"/>
      <c r="L34" s="347"/>
      <c r="M34" s="330"/>
    </row>
    <row r="35" spans="1:13" ht="30" customHeight="1">
      <c r="A35" s="8"/>
      <c r="B35" s="14"/>
      <c r="C35" s="14"/>
      <c r="D35" s="14"/>
      <c r="E35" s="34"/>
      <c r="F35" s="8"/>
      <c r="G35" s="8"/>
      <c r="H35" s="510" t="s">
        <v>1099</v>
      </c>
      <c r="I35" s="510"/>
      <c r="J35" s="50">
        <f>J5+J8+J11+J12+J13+J16+J19+J20+J23+J26+J29+J32</f>
        <v>306500</v>
      </c>
      <c r="K35" s="8"/>
    </row>
    <row r="36" spans="1:13" ht="26.25" customHeight="1">
      <c r="A36" s="36"/>
      <c r="B36" s="36"/>
      <c r="C36" s="36"/>
      <c r="D36" s="36"/>
      <c r="E36" s="36"/>
      <c r="F36" s="36"/>
      <c r="G36" s="36"/>
      <c r="H36" s="510" t="s">
        <v>1100</v>
      </c>
      <c r="I36" s="510"/>
      <c r="J36" s="35">
        <f>J6+J9+J11+J12+J14+J17+J19+J21+J24+J27+J30+J33</f>
        <v>313000</v>
      </c>
      <c r="K36" s="36"/>
    </row>
    <row r="39" spans="1:13">
      <c r="A39" s="30"/>
      <c r="B39" s="30"/>
      <c r="C39" s="30"/>
      <c r="D39" s="30"/>
      <c r="E39" s="30"/>
      <c r="F39" s="30"/>
      <c r="G39" s="30"/>
      <c r="H39" s="30"/>
      <c r="I39" s="30"/>
      <c r="J39" s="424"/>
    </row>
    <row r="40" spans="1:13">
      <c r="A40" s="30"/>
      <c r="B40" s="37"/>
      <c r="C40" s="30"/>
      <c r="D40" s="30"/>
      <c r="E40" s="30"/>
      <c r="F40" s="30"/>
      <c r="G40" s="30"/>
      <c r="H40" s="30"/>
      <c r="I40" s="30"/>
      <c r="J40" s="424"/>
    </row>
    <row r="41" spans="1:13">
      <c r="A41" s="30"/>
      <c r="B41" s="30"/>
      <c r="C41" s="30"/>
      <c r="D41" s="30"/>
      <c r="E41" s="30"/>
      <c r="F41" s="30"/>
      <c r="G41" s="30"/>
      <c r="H41" s="30"/>
      <c r="I41" s="30"/>
      <c r="J41" s="30"/>
    </row>
    <row r="42" spans="1:13">
      <c r="A42" s="30"/>
      <c r="B42" s="38"/>
      <c r="C42" s="39"/>
      <c r="D42" s="30"/>
      <c r="E42" s="30"/>
      <c r="F42" s="30"/>
      <c r="G42" s="30"/>
      <c r="H42" s="30"/>
      <c r="I42" s="30"/>
      <c r="J42" s="30"/>
    </row>
    <row r="43" spans="1:13">
      <c r="A43" s="30"/>
      <c r="B43" s="38"/>
      <c r="C43" s="40"/>
      <c r="D43" s="40"/>
      <c r="E43" s="40"/>
      <c r="F43" s="40"/>
      <c r="G43" s="40"/>
      <c r="H43" s="40"/>
      <c r="I43" s="40"/>
      <c r="J43" s="40"/>
    </row>
    <row r="44" spans="1:13">
      <c r="A44" s="30"/>
      <c r="B44" s="38"/>
      <c r="C44" s="40"/>
      <c r="D44" s="40"/>
      <c r="E44" s="40"/>
      <c r="F44" s="40"/>
      <c r="G44" s="40"/>
      <c r="H44" s="40"/>
      <c r="I44" s="40"/>
      <c r="J44" s="40"/>
    </row>
    <row r="45" spans="1:13">
      <c r="A45" s="30"/>
      <c r="B45" s="38"/>
      <c r="C45" s="40"/>
      <c r="D45" s="40"/>
      <c r="E45" s="40"/>
      <c r="F45" s="40"/>
      <c r="G45" s="40"/>
      <c r="H45" s="40"/>
      <c r="I45" s="40"/>
      <c r="J45" s="40"/>
    </row>
    <row r="46" spans="1:13">
      <c r="A46" s="30"/>
      <c r="B46" s="38"/>
      <c r="C46" s="41"/>
      <c r="D46" s="41"/>
      <c r="E46" s="41"/>
      <c r="F46" s="41"/>
      <c r="G46" s="41"/>
      <c r="H46" s="41"/>
      <c r="I46" s="41"/>
      <c r="J46" s="41"/>
    </row>
    <row r="47" spans="1:13">
      <c r="A47" s="30"/>
      <c r="B47" s="38"/>
      <c r="C47" s="40"/>
      <c r="D47" s="40"/>
      <c r="E47" s="40"/>
      <c r="F47" s="40"/>
      <c r="G47" s="40"/>
      <c r="H47" s="40"/>
      <c r="I47" s="40"/>
      <c r="J47" s="40"/>
    </row>
    <row r="48" spans="1:13">
      <c r="A48" s="30"/>
      <c r="B48" s="30"/>
      <c r="C48" s="30"/>
      <c r="D48" s="30"/>
      <c r="E48" s="30"/>
      <c r="F48" s="30"/>
      <c r="G48" s="30"/>
      <c r="H48" s="30"/>
      <c r="I48" s="30"/>
      <c r="J48" s="30"/>
    </row>
    <row r="49" spans="1:10">
      <c r="A49" s="30"/>
      <c r="B49" s="30"/>
      <c r="C49" s="30"/>
      <c r="D49" s="30"/>
      <c r="E49" s="30"/>
      <c r="F49" s="30"/>
      <c r="G49" s="30"/>
      <c r="H49" s="30"/>
      <c r="I49" s="30"/>
      <c r="J49" s="30"/>
    </row>
    <row r="50" spans="1:10" ht="15.75">
      <c r="A50" s="30"/>
      <c r="B50" s="30"/>
      <c r="C50" s="31"/>
      <c r="D50" s="30"/>
      <c r="E50" s="30"/>
      <c r="F50" s="30"/>
      <c r="G50" s="30"/>
      <c r="H50" s="30"/>
      <c r="I50" s="30"/>
      <c r="J50" s="30"/>
    </row>
    <row r="51" spans="1:10">
      <c r="A51" s="30"/>
      <c r="B51" s="42"/>
      <c r="C51" s="43"/>
      <c r="D51" s="43"/>
      <c r="E51" s="43"/>
      <c r="F51" s="43"/>
      <c r="G51" s="43"/>
      <c r="H51" s="43"/>
      <c r="I51" s="43"/>
      <c r="J51" s="43"/>
    </row>
    <row r="52" spans="1:10">
      <c r="A52" s="30"/>
      <c r="B52" s="42"/>
      <c r="C52" s="43"/>
      <c r="D52" s="43"/>
      <c r="E52" s="43"/>
      <c r="F52" s="43"/>
      <c r="G52" s="43"/>
      <c r="H52" s="43"/>
      <c r="I52" s="43"/>
      <c r="J52" s="43"/>
    </row>
    <row r="53" spans="1:10">
      <c r="A53" s="30"/>
      <c r="B53" s="42"/>
      <c r="C53" s="44"/>
      <c r="D53" s="44"/>
      <c r="E53" s="44"/>
      <c r="F53" s="44"/>
      <c r="G53" s="44"/>
      <c r="H53" s="44"/>
      <c r="I53" s="44"/>
      <c r="J53" s="44"/>
    </row>
    <row r="54" spans="1:10">
      <c r="A54" s="30"/>
      <c r="B54" s="42"/>
      <c r="C54" s="43"/>
      <c r="D54" s="43"/>
      <c r="E54" s="43"/>
      <c r="F54" s="43"/>
      <c r="G54" s="43"/>
      <c r="H54" s="43"/>
      <c r="I54" s="43"/>
      <c r="J54" s="43"/>
    </row>
    <row r="55" spans="1:10">
      <c r="A55" s="30"/>
      <c r="B55" s="42"/>
      <c r="C55" s="44"/>
      <c r="D55" s="44"/>
      <c r="E55" s="44"/>
      <c r="F55" s="44"/>
      <c r="G55" s="44"/>
      <c r="H55" s="44"/>
      <c r="I55" s="44"/>
      <c r="J55" s="44"/>
    </row>
    <row r="56" spans="1:10">
      <c r="A56" s="30"/>
      <c r="B56" s="30"/>
      <c r="C56" s="30"/>
      <c r="D56" s="30"/>
      <c r="E56" s="30"/>
      <c r="F56" s="30"/>
      <c r="G56" s="30"/>
      <c r="H56" s="30"/>
      <c r="I56" s="30"/>
      <c r="J56" s="30"/>
    </row>
    <row r="57" spans="1:10">
      <c r="A57" s="30"/>
      <c r="B57" s="30"/>
      <c r="C57" s="30"/>
      <c r="D57" s="30"/>
      <c r="E57" s="30"/>
      <c r="F57" s="30"/>
      <c r="G57" s="30"/>
      <c r="H57" s="30"/>
      <c r="I57" s="30"/>
      <c r="J57" s="30"/>
    </row>
    <row r="58" spans="1:10">
      <c r="A58" s="30"/>
      <c r="B58" s="30"/>
      <c r="C58" s="38"/>
      <c r="D58" s="30"/>
      <c r="E58" s="30"/>
      <c r="F58" s="30"/>
      <c r="G58" s="30"/>
      <c r="H58" s="30"/>
      <c r="I58" s="30"/>
      <c r="J58" s="30"/>
    </row>
    <row r="59" spans="1:10">
      <c r="A59" s="30"/>
      <c r="B59" s="45"/>
      <c r="C59" s="46"/>
      <c r="D59" s="46"/>
      <c r="E59" s="46"/>
      <c r="F59" s="46"/>
      <c r="G59" s="46"/>
      <c r="H59" s="46"/>
      <c r="I59" s="46"/>
      <c r="J59" s="46"/>
    </row>
    <row r="60" spans="1:10">
      <c r="A60" s="30"/>
      <c r="B60" s="45"/>
      <c r="C60" s="46"/>
      <c r="D60" s="46"/>
      <c r="E60" s="46"/>
      <c r="F60" s="46"/>
      <c r="G60" s="46"/>
      <c r="H60" s="46"/>
      <c r="I60" s="46"/>
      <c r="J60" s="46"/>
    </row>
    <row r="61" spans="1:10">
      <c r="A61" s="30"/>
      <c r="B61" s="45"/>
      <c r="C61" s="46"/>
      <c r="D61" s="46"/>
      <c r="E61" s="46"/>
      <c r="F61" s="46"/>
      <c r="G61" s="46"/>
      <c r="H61" s="46"/>
      <c r="I61" s="46"/>
      <c r="J61" s="46"/>
    </row>
    <row r="62" spans="1:10">
      <c r="A62" s="30"/>
      <c r="B62" s="45"/>
      <c r="C62" s="46"/>
      <c r="D62" s="46"/>
      <c r="E62" s="46"/>
      <c r="F62" s="46"/>
      <c r="G62" s="46"/>
      <c r="H62" s="46"/>
      <c r="I62" s="46"/>
      <c r="J62" s="46"/>
    </row>
    <row r="63" spans="1:10">
      <c r="A63" s="30"/>
      <c r="B63" s="45"/>
      <c r="C63" s="47"/>
      <c r="D63" s="47"/>
      <c r="E63" s="47"/>
      <c r="F63" s="47"/>
      <c r="G63" s="47"/>
      <c r="H63" s="47"/>
      <c r="I63" s="47"/>
      <c r="J63" s="47"/>
    </row>
    <row r="64" spans="1:10">
      <c r="A64" s="30"/>
      <c r="B64" s="45"/>
      <c r="C64" s="47"/>
      <c r="D64" s="47"/>
      <c r="E64" s="47"/>
      <c r="F64" s="47"/>
      <c r="G64" s="47"/>
      <c r="H64" s="47"/>
      <c r="I64" s="47"/>
      <c r="J64" s="47"/>
    </row>
    <row r="65" spans="1:10">
      <c r="A65" s="30"/>
      <c r="B65" s="30"/>
      <c r="C65" s="30"/>
      <c r="D65" s="30"/>
      <c r="E65" s="30"/>
      <c r="F65" s="30"/>
      <c r="G65" s="30"/>
      <c r="H65" s="30"/>
      <c r="I65" s="30"/>
      <c r="J65" s="30"/>
    </row>
    <row r="66" spans="1:10">
      <c r="A66" s="30"/>
      <c r="B66" s="30"/>
      <c r="C66" s="30"/>
      <c r="D66" s="30"/>
      <c r="E66" s="30"/>
      <c r="F66" s="30"/>
      <c r="G66" s="30"/>
      <c r="H66" s="30"/>
      <c r="I66" s="30"/>
      <c r="J66" s="30"/>
    </row>
    <row r="67" spans="1:10">
      <c r="A67" s="30"/>
      <c r="B67" s="30"/>
      <c r="C67" s="30"/>
      <c r="D67" s="30"/>
      <c r="E67" s="30"/>
      <c r="F67" s="30"/>
      <c r="G67" s="30"/>
      <c r="H67" s="30"/>
      <c r="I67" s="30"/>
      <c r="J67" s="30"/>
    </row>
  </sheetData>
  <mergeCells count="13">
    <mergeCell ref="L4:M4"/>
    <mergeCell ref="B31:K31"/>
    <mergeCell ref="B34:K34"/>
    <mergeCell ref="A2:K2"/>
    <mergeCell ref="H35:I35"/>
    <mergeCell ref="H36:I36"/>
    <mergeCell ref="B7:K7"/>
    <mergeCell ref="B10:K10"/>
    <mergeCell ref="B15:K15"/>
    <mergeCell ref="B18:K18"/>
    <mergeCell ref="B22:K22"/>
    <mergeCell ref="B25:K25"/>
    <mergeCell ref="B28:K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
  <sheetViews>
    <sheetView zoomScale="60" zoomScaleNormal="60" workbookViewId="0">
      <selection activeCell="G8" sqref="G8"/>
    </sheetView>
  </sheetViews>
  <sheetFormatPr defaultRowHeight="15"/>
  <cols>
    <col min="3" max="3" width="48.42578125" customWidth="1"/>
    <col min="4" max="4" width="11.28515625" customWidth="1"/>
    <col min="5" max="5" width="42.140625" customWidth="1"/>
    <col min="6" max="6" width="43.85546875" customWidth="1"/>
    <col min="7" max="7" width="78.5703125" customWidth="1"/>
    <col min="8" max="8" width="24" customWidth="1"/>
  </cols>
  <sheetData>
    <row r="1" spans="2:8" s="79" customFormat="1"/>
    <row r="2" spans="2:8" s="79" customFormat="1" ht="75">
      <c r="B2" s="237" t="s">
        <v>939</v>
      </c>
      <c r="C2" s="238" t="s">
        <v>940</v>
      </c>
      <c r="D2" s="238" t="s">
        <v>941</v>
      </c>
      <c r="E2" s="238" t="s">
        <v>942</v>
      </c>
      <c r="F2" s="237" t="s">
        <v>943</v>
      </c>
      <c r="G2" s="237" t="s">
        <v>944</v>
      </c>
    </row>
    <row r="3" spans="2:8" ht="60">
      <c r="B3" s="383">
        <v>1</v>
      </c>
      <c r="C3" s="384"/>
      <c r="D3" s="385">
        <v>10</v>
      </c>
      <c r="E3" s="82" t="s">
        <v>95</v>
      </c>
      <c r="F3" s="381" t="s">
        <v>1267</v>
      </c>
      <c r="G3" s="418" t="s">
        <v>135</v>
      </c>
      <c r="H3" s="372"/>
    </row>
    <row r="4" spans="2:8" ht="165">
      <c r="B4" s="383">
        <v>2</v>
      </c>
      <c r="C4" s="384"/>
      <c r="D4" s="385">
        <v>10</v>
      </c>
      <c r="E4" s="82" t="s">
        <v>1268</v>
      </c>
      <c r="F4" s="381" t="s">
        <v>1269</v>
      </c>
      <c r="G4" s="418" t="s">
        <v>1270</v>
      </c>
    </row>
    <row r="5" spans="2:8" ht="60">
      <c r="B5" s="386">
        <v>3</v>
      </c>
      <c r="C5" s="384"/>
      <c r="D5" s="385">
        <v>10</v>
      </c>
      <c r="E5" s="82" t="s">
        <v>111</v>
      </c>
      <c r="F5" s="381" t="s">
        <v>1267</v>
      </c>
      <c r="G5" s="418" t="s">
        <v>135</v>
      </c>
    </row>
    <row r="6" spans="2:8" ht="60">
      <c r="B6" s="382">
        <v>4</v>
      </c>
      <c r="C6" s="285"/>
      <c r="D6" s="277">
        <v>10</v>
      </c>
      <c r="E6" s="82" t="s">
        <v>1266</v>
      </c>
      <c r="F6" s="381" t="s">
        <v>1267</v>
      </c>
      <c r="G6" s="418" t="s">
        <v>135</v>
      </c>
    </row>
    <row r="7" spans="2:8" ht="105">
      <c r="B7" s="382">
        <v>5</v>
      </c>
      <c r="C7" s="285"/>
      <c r="D7" s="277">
        <v>13</v>
      </c>
      <c r="E7" s="82" t="s">
        <v>118</v>
      </c>
      <c r="F7" s="381" t="s">
        <v>1271</v>
      </c>
      <c r="G7" s="418" t="s">
        <v>136</v>
      </c>
    </row>
    <row r="8" spans="2:8" ht="105">
      <c r="B8" s="382">
        <v>6</v>
      </c>
      <c r="C8" s="285"/>
      <c r="D8" s="277">
        <v>13</v>
      </c>
      <c r="E8" s="82" t="s">
        <v>121</v>
      </c>
      <c r="F8" s="381" t="s">
        <v>1272</v>
      </c>
      <c r="G8" s="418" t="s">
        <v>136</v>
      </c>
    </row>
    <row r="9" spans="2:8" ht="60">
      <c r="B9" s="382">
        <v>7</v>
      </c>
      <c r="C9" s="285"/>
      <c r="D9" s="277">
        <v>13</v>
      </c>
      <c r="E9" s="82" t="s">
        <v>122</v>
      </c>
      <c r="F9" s="381" t="s">
        <v>1273</v>
      </c>
      <c r="G9" s="418" t="s">
        <v>137</v>
      </c>
    </row>
    <row r="10" spans="2:8" ht="60">
      <c r="B10" s="382">
        <v>8</v>
      </c>
      <c r="C10" s="285"/>
      <c r="D10" s="277">
        <v>13</v>
      </c>
      <c r="E10" s="82" t="s">
        <v>126</v>
      </c>
      <c r="F10" s="381" t="s">
        <v>1267</v>
      </c>
      <c r="G10" s="418" t="s">
        <v>135</v>
      </c>
    </row>
    <row r="11" spans="2:8" ht="60">
      <c r="B11" s="382">
        <v>9</v>
      </c>
      <c r="C11" s="285"/>
      <c r="D11" s="277">
        <v>13</v>
      </c>
      <c r="E11" s="82" t="s">
        <v>130</v>
      </c>
      <c r="F11" s="381" t="s">
        <v>1267</v>
      </c>
      <c r="G11" s="418" t="s">
        <v>135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0" sqref="H30"/>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33</vt:i4>
      </vt:variant>
    </vt:vector>
  </HeadingPairs>
  <TitlesOfParts>
    <vt:vector size="33" baseType="lpstr">
      <vt:lpstr>dolnośląskie</vt:lpstr>
      <vt:lpstr>dolnośląskie zm.</vt:lpstr>
      <vt:lpstr>kujawsko-pomorskie</vt:lpstr>
      <vt:lpstr>kujawsko-pomorskie zm.</vt:lpstr>
      <vt:lpstr>lubelskie</vt:lpstr>
      <vt:lpstr>lubelskie zm.</vt:lpstr>
      <vt:lpstr>lubuskie</vt:lpstr>
      <vt:lpstr>lubuskie zm.</vt:lpstr>
      <vt:lpstr>łódzkie</vt:lpstr>
      <vt:lpstr>łódzkie zm.</vt:lpstr>
      <vt:lpstr>małopolskie</vt:lpstr>
      <vt:lpstr>małopolskie zm.</vt:lpstr>
      <vt:lpstr>mazowieckie</vt:lpstr>
      <vt:lpstr>mazowieckie zm.</vt:lpstr>
      <vt:lpstr>opolskie</vt:lpstr>
      <vt:lpstr>opolskie zm.</vt:lpstr>
      <vt:lpstr>podkarpackie</vt:lpstr>
      <vt:lpstr>podkarpackie zm.</vt:lpstr>
      <vt:lpstr>podlaskie</vt:lpstr>
      <vt:lpstr>podlaskie zm.</vt:lpstr>
      <vt:lpstr>pomorskie</vt:lpstr>
      <vt:lpstr>pomorskie zm.</vt:lpstr>
      <vt:lpstr>śląskie</vt:lpstr>
      <vt:lpstr>śląskie zm.</vt:lpstr>
      <vt:lpstr>świętokrzyskie</vt:lpstr>
      <vt:lpstr>świętokrzyskie zm.</vt:lpstr>
      <vt:lpstr>warmińsko-mazurskie</vt:lpstr>
      <vt:lpstr>warmińsko-mazurskie zm.</vt:lpstr>
      <vt:lpstr>wielkopolskie</vt:lpstr>
      <vt:lpstr>wielkopolskie zm.</vt:lpstr>
      <vt:lpstr>zachodniopomorskie</vt:lpstr>
      <vt:lpstr>zachodniopomorskie zm.</vt:lpstr>
      <vt:lpstr>Podsumowanie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Adela Kozina</cp:lastModifiedBy>
  <cp:lastPrinted>2016-08-05T11:29:53Z</cp:lastPrinted>
  <dcterms:created xsi:type="dcterms:W3CDTF">2016-07-07T08:28:33Z</dcterms:created>
  <dcterms:modified xsi:type="dcterms:W3CDTF">2016-08-22T08:56:53Z</dcterms:modified>
</cp:coreProperties>
</file>